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מחלקת מכרזים\MEHRAZIM\"/>
    </mc:Choice>
  </mc:AlternateContent>
  <bookViews>
    <workbookView xWindow="480" yWindow="255" windowWidth="18240" windowHeight="11190" activeTab="4"/>
  </bookViews>
  <sheets>
    <sheet name="פורמט" sheetId="1" r:id="rId1"/>
    <sheet name="נב&quot;מ" sheetId="4" r:id="rId2"/>
    <sheet name="הגנה''צ" sheetId="11" r:id="rId3"/>
    <sheet name="שו&quot;ט" sheetId="6" r:id="rId4"/>
    <sheet name="סה&quot;כ" sheetId="9" r:id="rId5"/>
  </sheets>
  <definedNames>
    <definedName name="_xlnm.Print_Area" localSheetId="2">'הגנה''''צ'!$A$1:$I$40</definedName>
    <definedName name="_xlnm.Print_Area" localSheetId="1">'נב"מ'!$A$1:$I$40</definedName>
    <definedName name="_xlnm.Print_Area" localSheetId="4">'סה"כ'!$A$1:$I$40</definedName>
    <definedName name="_xlnm.Print_Area" localSheetId="0">פורמט!$A$1:$I$40</definedName>
    <definedName name="_xlnm.Print_Area" localSheetId="3">'שו"ט'!$A$1:$I$40</definedName>
    <definedName name="_xlnm.Print_Titles" localSheetId="4">'סה"כ'!$2:$2</definedName>
    <definedName name="_xlnm.Print_Titles" localSheetId="0">פורמט!$2:$2</definedName>
  </definedNames>
  <calcPr calcId="152511"/>
</workbook>
</file>

<file path=xl/calcChain.xml><?xml version="1.0" encoding="utf-8"?>
<calcChain xmlns="http://schemas.openxmlformats.org/spreadsheetml/2006/main">
  <c r="G6" i="1" l="1"/>
  <c r="E6" i="9" l="1"/>
  <c r="G6" i="9" s="1"/>
  <c r="G6" i="6"/>
  <c r="G6" i="11"/>
  <c r="G6" i="4"/>
  <c r="F35" i="9" l="1"/>
  <c r="E26" i="9"/>
  <c r="E27" i="9"/>
  <c r="E28" i="9"/>
  <c r="E29" i="9"/>
  <c r="E25" i="9"/>
  <c r="E5" i="9"/>
  <c r="E7" i="9"/>
  <c r="E8" i="9"/>
  <c r="E9" i="9"/>
  <c r="E10" i="9"/>
  <c r="E11" i="9"/>
  <c r="E12" i="9"/>
  <c r="E13" i="9"/>
  <c r="E14" i="9"/>
  <c r="E15" i="9"/>
  <c r="E16" i="9"/>
  <c r="E17" i="9"/>
  <c r="E18" i="9"/>
  <c r="E19" i="9"/>
  <c r="E20" i="9"/>
  <c r="E4" i="9"/>
  <c r="E30" i="6" l="1"/>
  <c r="E30" i="11"/>
  <c r="E30" i="4"/>
  <c r="E30" i="1"/>
  <c r="F26" i="9"/>
  <c r="F27" i="9"/>
  <c r="F28" i="9"/>
  <c r="F29" i="9"/>
  <c r="F25" i="9"/>
  <c r="F26" i="6"/>
  <c r="F27" i="6"/>
  <c r="F28" i="6"/>
  <c r="F29" i="6"/>
  <c r="F25" i="6"/>
  <c r="F26" i="11"/>
  <c r="F27" i="11"/>
  <c r="F28" i="11"/>
  <c r="F29" i="11"/>
  <c r="F25" i="11"/>
  <c r="F26" i="4"/>
  <c r="F27" i="4"/>
  <c r="F28" i="4"/>
  <c r="F29" i="4"/>
  <c r="F25" i="4"/>
  <c r="F5" i="9"/>
  <c r="F7" i="9"/>
  <c r="F8" i="9"/>
  <c r="F9" i="9"/>
  <c r="F10" i="9"/>
  <c r="F11" i="9"/>
  <c r="F12" i="9"/>
  <c r="F13" i="9"/>
  <c r="F14" i="9"/>
  <c r="F15" i="9"/>
  <c r="F16" i="9"/>
  <c r="F17" i="9"/>
  <c r="F18" i="9"/>
  <c r="F19" i="9"/>
  <c r="F20" i="9"/>
  <c r="F4" i="9"/>
  <c r="F5" i="6"/>
  <c r="F7" i="6"/>
  <c r="F8" i="6"/>
  <c r="F9" i="6"/>
  <c r="F10" i="6"/>
  <c r="F11" i="6"/>
  <c r="F12" i="6"/>
  <c r="F13" i="6"/>
  <c r="F14" i="6"/>
  <c r="F15" i="6"/>
  <c r="F16" i="6"/>
  <c r="F17" i="6"/>
  <c r="F18" i="6"/>
  <c r="F19" i="6"/>
  <c r="F20" i="6"/>
  <c r="F4" i="6"/>
  <c r="F5" i="11"/>
  <c r="F7" i="11"/>
  <c r="F8" i="11"/>
  <c r="F9" i="11"/>
  <c r="F10" i="11"/>
  <c r="F11" i="11"/>
  <c r="F12" i="11"/>
  <c r="F13" i="11"/>
  <c r="F14" i="11"/>
  <c r="F15" i="11"/>
  <c r="F16" i="11"/>
  <c r="F17" i="11"/>
  <c r="F18" i="11"/>
  <c r="F19" i="11"/>
  <c r="F20" i="11"/>
  <c r="F4" i="11"/>
  <c r="F5" i="4"/>
  <c r="F7" i="4"/>
  <c r="F8" i="4"/>
  <c r="F9" i="4"/>
  <c r="F10" i="4"/>
  <c r="F11" i="4"/>
  <c r="F12" i="4"/>
  <c r="F13" i="4"/>
  <c r="F14" i="4"/>
  <c r="F15" i="4"/>
  <c r="F16" i="4"/>
  <c r="F17" i="4"/>
  <c r="F18" i="4"/>
  <c r="F19" i="4"/>
  <c r="F20" i="4"/>
  <c r="F4" i="4"/>
  <c r="E30" i="9" l="1"/>
  <c r="G35" i="9"/>
  <c r="G36" i="9" s="1"/>
  <c r="G38" i="9" s="1"/>
  <c r="G26" i="9"/>
  <c r="G27" i="9"/>
  <c r="G29" i="9"/>
  <c r="G25" i="9"/>
  <c r="G5" i="9"/>
  <c r="G7" i="9"/>
  <c r="G8" i="9"/>
  <c r="G9" i="9"/>
  <c r="G10" i="9"/>
  <c r="G11" i="9"/>
  <c r="G12" i="9"/>
  <c r="G13" i="9"/>
  <c r="G14" i="9"/>
  <c r="G15" i="9"/>
  <c r="G16" i="9"/>
  <c r="G17" i="9"/>
  <c r="G18" i="9"/>
  <c r="G19" i="9"/>
  <c r="G20" i="9"/>
  <c r="G4" i="9"/>
  <c r="G35" i="11"/>
  <c r="G36" i="11" s="1"/>
  <c r="G38" i="11" s="1"/>
  <c r="G30" i="11"/>
  <c r="G29" i="11"/>
  <c r="G28" i="11"/>
  <c r="G27" i="11"/>
  <c r="G26" i="11"/>
  <c r="G25" i="11"/>
  <c r="G20" i="11"/>
  <c r="G19" i="11"/>
  <c r="G18" i="11"/>
  <c r="G17" i="11"/>
  <c r="G16" i="11"/>
  <c r="G15" i="11"/>
  <c r="G14" i="11"/>
  <c r="G13" i="11"/>
  <c r="G12" i="11"/>
  <c r="G11" i="11"/>
  <c r="G10" i="11"/>
  <c r="G9" i="11"/>
  <c r="G8" i="11"/>
  <c r="G7" i="11"/>
  <c r="G5" i="11"/>
  <c r="G4" i="11"/>
  <c r="G35" i="6"/>
  <c r="G36" i="6" s="1"/>
  <c r="G38" i="6" s="1"/>
  <c r="G30" i="6"/>
  <c r="G29" i="6"/>
  <c r="G28" i="6"/>
  <c r="G27" i="6"/>
  <c r="G26" i="6"/>
  <c r="G25" i="6"/>
  <c r="G20" i="6"/>
  <c r="G19" i="6"/>
  <c r="G18" i="6"/>
  <c r="G17" i="6"/>
  <c r="G16" i="6"/>
  <c r="G15" i="6"/>
  <c r="G14" i="6"/>
  <c r="G13" i="6"/>
  <c r="G12" i="6"/>
  <c r="G11" i="6"/>
  <c r="G10" i="6"/>
  <c r="G9" i="6"/>
  <c r="G8" i="6"/>
  <c r="G7" i="6"/>
  <c r="G5" i="6"/>
  <c r="G4" i="6"/>
  <c r="G35" i="4"/>
  <c r="G36" i="4" s="1"/>
  <c r="G38" i="4" s="1"/>
  <c r="G30" i="4"/>
  <c r="G29" i="4"/>
  <c r="G28" i="4"/>
  <c r="G27" i="4"/>
  <c r="G26" i="4"/>
  <c r="G25" i="4"/>
  <c r="G20" i="4"/>
  <c r="G19" i="4"/>
  <c r="G18" i="4"/>
  <c r="G17" i="4"/>
  <c r="G16" i="4"/>
  <c r="G15" i="4"/>
  <c r="G14" i="4"/>
  <c r="G13" i="4"/>
  <c r="G12" i="4"/>
  <c r="G11" i="4"/>
  <c r="G10" i="4"/>
  <c r="G9" i="4"/>
  <c r="G8" i="4"/>
  <c r="G7" i="4"/>
  <c r="G5" i="4"/>
  <c r="G4" i="4"/>
  <c r="G29" i="1"/>
  <c r="G30" i="1"/>
  <c r="G28" i="1"/>
  <c r="G27" i="1"/>
  <c r="G26" i="1"/>
  <c r="G4" i="1"/>
  <c r="G28" i="9" l="1"/>
  <c r="G30" i="9"/>
  <c r="G31" i="11"/>
  <c r="G33" i="11" s="1"/>
  <c r="G21" i="11"/>
  <c r="G23" i="11" s="1"/>
  <c r="G31" i="4"/>
  <c r="G33" i="4" s="1"/>
  <c r="G31" i="6"/>
  <c r="G33" i="6" s="1"/>
  <c r="G21" i="6"/>
  <c r="G23" i="6" s="1"/>
  <c r="G21" i="4"/>
  <c r="G23" i="4" s="1"/>
  <c r="G21" i="9"/>
  <c r="G23" i="9" s="1"/>
  <c r="G35" i="1"/>
  <c r="G36" i="1" s="1"/>
  <c r="G38" i="1" s="1"/>
  <c r="G39" i="6" l="1"/>
  <c r="G40" i="6" s="1"/>
  <c r="G39" i="11"/>
  <c r="G40" i="11" s="1"/>
  <c r="G31" i="9"/>
  <c r="G33" i="9" s="1"/>
  <c r="G39" i="9" s="1"/>
  <c r="G40" i="9" s="1"/>
  <c r="G39" i="4"/>
  <c r="G40" i="4" s="1"/>
  <c r="G12" i="1"/>
  <c r="G13" i="1"/>
  <c r="G14" i="1"/>
  <c r="G15" i="1"/>
  <c r="G16" i="1"/>
  <c r="G17" i="1"/>
  <c r="G18" i="1"/>
  <c r="G19" i="1"/>
  <c r="G20" i="1"/>
  <c r="I1" i="6" l="1"/>
  <c r="I1" i="11"/>
  <c r="I1" i="4"/>
  <c r="I1" i="9"/>
  <c r="G25" i="1"/>
  <c r="G9" i="1"/>
  <c r="G8" i="1"/>
  <c r="G7" i="1"/>
  <c r="G11" i="1"/>
  <c r="G5" i="1"/>
  <c r="G10" i="1"/>
  <c r="G21" i="1" l="1"/>
  <c r="G23" i="1" s="1"/>
  <c r="G31" i="1"/>
  <c r="G33" i="1" s="1"/>
  <c r="G39" i="1" l="1"/>
  <c r="G40" i="1" l="1"/>
  <c r="I1" i="1" s="1"/>
</calcChain>
</file>

<file path=xl/comments1.xml><?xml version="1.0" encoding="utf-8"?>
<comments xmlns="http://schemas.openxmlformats.org/spreadsheetml/2006/main">
  <authors>
    <author>אילן סבג [llan Sabag]</author>
  </authors>
  <commentList>
    <comment ref="B25" authorId="0" shapeId="0">
      <text>
        <r>
          <rPr>
            <b/>
            <sz val="9"/>
            <color indexed="81"/>
            <rFont val="Tahoma"/>
            <family val="2"/>
          </rPr>
          <t>10 ליטר/שעה</t>
        </r>
      </text>
    </comment>
    <comment ref="B26" authorId="0" shapeId="0">
      <text>
        <r>
          <rPr>
            <b/>
            <sz val="9"/>
            <color indexed="81"/>
            <rFont val="Tahoma"/>
            <family val="2"/>
          </rPr>
          <t>20 ליטר/שעה</t>
        </r>
      </text>
    </comment>
    <comment ref="B27" authorId="0" shapeId="0">
      <text>
        <r>
          <rPr>
            <b/>
            <sz val="9"/>
            <color indexed="81"/>
            <rFont val="Tahoma"/>
            <family val="2"/>
          </rPr>
          <t>50 ליטר/שעה</t>
        </r>
        <r>
          <rPr>
            <sz val="9"/>
            <color indexed="81"/>
            <rFont val="Tahoma"/>
            <family val="2"/>
          </rPr>
          <t xml:space="preserve">
</t>
        </r>
      </text>
    </comment>
    <comment ref="B28" authorId="0" shapeId="0">
      <text>
        <r>
          <rPr>
            <b/>
            <sz val="9"/>
            <color indexed="81"/>
            <rFont val="Tahoma"/>
            <family val="2"/>
          </rPr>
          <t>80 ליטר/שעה</t>
        </r>
      </text>
    </comment>
    <comment ref="B29" authorId="0" shapeId="0">
      <text>
        <r>
          <rPr>
            <b/>
            <sz val="9"/>
            <color indexed="81"/>
            <rFont val="Tahoma"/>
            <family val="2"/>
          </rPr>
          <t>150 ליטר/שעה</t>
        </r>
      </text>
    </comment>
  </commentList>
</comments>
</file>

<file path=xl/comments2.xml><?xml version="1.0" encoding="utf-8"?>
<comments xmlns="http://schemas.openxmlformats.org/spreadsheetml/2006/main">
  <authors>
    <author>אילן סבג [llan Sabag]</author>
  </authors>
  <commentList>
    <comment ref="I1" authorId="0" shapeId="0">
      <text>
        <r>
          <rPr>
            <b/>
            <sz val="9"/>
            <color indexed="81"/>
            <rFont val="Tahoma"/>
            <family val="2"/>
          </rPr>
          <t>אילן סבג [llan Sabag]:</t>
        </r>
        <r>
          <rPr>
            <sz val="9"/>
            <color indexed="81"/>
            <rFont val="Tahoma"/>
            <family val="2"/>
          </rPr>
          <t xml:space="preserve">
</t>
        </r>
      </text>
    </comment>
  </commentList>
</comments>
</file>

<file path=xl/sharedStrings.xml><?xml version="1.0" encoding="utf-8"?>
<sst xmlns="http://schemas.openxmlformats.org/spreadsheetml/2006/main" count="635" uniqueCount="79">
  <si>
    <t>ספ'</t>
  </si>
  <si>
    <t>תאור</t>
  </si>
  <si>
    <t>יחידה</t>
  </si>
  <si>
    <t>כמות</t>
  </si>
  <si>
    <t>סה"כ, כולל מע"מ</t>
  </si>
  <si>
    <t>סה"כ, לפני מע"מ</t>
  </si>
  <si>
    <t>סה"כ פרק 01</t>
  </si>
  <si>
    <t>סה"כ פרק 02</t>
  </si>
  <si>
    <t>סה"כ פרק 03</t>
  </si>
  <si>
    <t>קומפלט</t>
  </si>
  <si>
    <t>עלות (₪)</t>
  </si>
  <si>
    <t>מחיר (₪)</t>
  </si>
  <si>
    <t>%</t>
  </si>
  <si>
    <t>סה"כ פרק 01, לאחר מתן הנחה</t>
  </si>
  <si>
    <t>אחוז הנחה פרק 01</t>
  </si>
  <si>
    <t>אחוז הנחה פרק 02</t>
  </si>
  <si>
    <t>סה"כ פרק 02, לאחר מתן הנחה</t>
  </si>
  <si>
    <t>סך עלות רכש</t>
  </si>
  <si>
    <t>1</t>
  </si>
  <si>
    <t>בית דגן</t>
  </si>
  <si>
    <t>מיניסטריון</t>
  </si>
  <si>
    <t>STANFORD</t>
  </si>
  <si>
    <t>דור</t>
  </si>
  <si>
    <t>בריכות</t>
  </si>
  <si>
    <t>גינוסר</t>
  </si>
  <si>
    <t>CATERPILLAR</t>
  </si>
  <si>
    <t>גילת</t>
  </si>
  <si>
    <t>משרדים</t>
  </si>
  <si>
    <t>PERKINS</t>
  </si>
  <si>
    <t>חדרה</t>
  </si>
  <si>
    <t>גלבוע</t>
  </si>
  <si>
    <t>בניין ראשי</t>
  </si>
  <si>
    <t>DAEWOO</t>
  </si>
  <si>
    <t>CUMMINS</t>
  </si>
  <si>
    <t>רפת פו"ט</t>
  </si>
  <si>
    <t>מעבדות</t>
  </si>
  <si>
    <t>CREAZZOVICENZA</t>
  </si>
  <si>
    <t>חדר קור תרכיבים</t>
  </si>
  <si>
    <t>אינטרודוקציה</t>
  </si>
  <si>
    <t>VOLVO</t>
  </si>
  <si>
    <t>מכולה</t>
  </si>
  <si>
    <t>KAMA</t>
  </si>
  <si>
    <t>VANGUARD</t>
  </si>
  <si>
    <t>JOHN DEERE</t>
  </si>
  <si>
    <t xml:space="preserve">פרק 01 - אחזקה שנתית </t>
  </si>
  <si>
    <t>פרק 02 - השכרת גנרטורים</t>
  </si>
  <si>
    <t>פירוט / הערה</t>
  </si>
  <si>
    <t>KVA 390</t>
  </si>
  <si>
    <t>390 KVA</t>
  </si>
  <si>
    <t>300 KVA</t>
  </si>
  <si>
    <t>83 KVA</t>
  </si>
  <si>
    <t>70 KVA</t>
  </si>
  <si>
    <t>250 KVA</t>
  </si>
  <si>
    <t>175 KVA</t>
  </si>
  <si>
    <t>380 KVA</t>
  </si>
  <si>
    <t>120 KVA</t>
  </si>
  <si>
    <t>325 KVA</t>
  </si>
  <si>
    <t>3.5 KVA</t>
  </si>
  <si>
    <t xml:space="preserve"> KVA 131</t>
  </si>
  <si>
    <t xml:space="preserve"> KVA 600</t>
  </si>
  <si>
    <t xml:space="preserve"> KVA 250</t>
  </si>
  <si>
    <t>יום</t>
  </si>
  <si>
    <t>עד 500 KVA</t>
  </si>
  <si>
    <t>ליטר</t>
  </si>
  <si>
    <t>סולר</t>
  </si>
  <si>
    <t>עד 250 KVA</t>
  </si>
  <si>
    <t>עד 1,000 KVA</t>
  </si>
  <si>
    <t>פרק 03 - חומרים ועבודות נוספות</t>
  </si>
  <si>
    <t>3.1</t>
  </si>
  <si>
    <t>% "רווח קבלני" פרק 03</t>
  </si>
  <si>
    <t>סה"כ פרק 3 לאחר מתן % "רווח קבלני"</t>
  </si>
  <si>
    <t>סה"כ פרק 03 לאחר מתן % "רווח קבלני"</t>
  </si>
  <si>
    <t>% "רווח קבלני" פרק 3</t>
  </si>
  <si>
    <t xml:space="preserve"> KVA 10</t>
  </si>
  <si>
    <t>עד 60 KVA</t>
  </si>
  <si>
    <t>עד 110 KVA</t>
  </si>
  <si>
    <t>כולל תשתיות תומכות (משטחי דריכה לכבלים, כבילה עד 150 מטר), מיכל סולר להפעלה רציפה של 72 שעות, אישור בודק חשמל 3, תמיכה בתפעול (טכנאי תורן), החזרת המצב לקדמותו, הובלה. לא כולל סולר.</t>
  </si>
  <si>
    <t>שירותי גנרציה - מכרז 15/2018 - כתב כמויות</t>
  </si>
  <si>
    <t>השפלה וההר</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</si>
</sst>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0"/>
    <numFmt numFmtId="165" formatCode="#,##0.00_ ;\-#,##0.00\ "/>
    <numFmt numFmtId="166" formatCode="#,##0_ ;\-#,##0\ "/>
  </numFmts>
  <fonts count="12"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6"/>
      <color theme="0"/>
      <name val="Arial"/>
      <family val="2"/>
      <scheme val="minor"/>
    </font>
    <font>
      <b/>
      <sz val="16"/>
      <color theme="1"/>
      <name val="Arial"/>
      <family val="2"/>
      <scheme val="minor"/>
    </font>
    <font>
      <b/>
      <sz val="15"/>
      <color rgb="FFFF0000"/>
      <name val="Arial"/>
      <family val="2"/>
      <scheme val="minor"/>
    </font>
    <font>
      <sz val="11"/>
      <color theme="1"/>
      <name val="Arial"/>
      <family val="2"/>
      <scheme val="minor"/>
    </font>
    <font>
      <b/>
      <sz val="11"/>
      <color rgb="FFFF0000"/>
      <name val="Arial"/>
      <family val="2"/>
      <scheme val="minor"/>
    </font>
    <font>
      <b/>
      <sz val="12"/>
      <color rgb="FFFF0000"/>
      <name val="Arial"/>
      <family val="2"/>
      <scheme val="minor"/>
    </font>
    <font>
      <b/>
      <sz val="20"/>
      <color theme="1"/>
      <name val="Arial"/>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s>
  <borders count="45">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ck">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ck">
        <color indexed="64"/>
      </left>
      <right/>
      <top style="thick">
        <color indexed="64"/>
      </top>
      <bottom/>
      <diagonal/>
    </border>
    <border>
      <left style="thin">
        <color auto="1"/>
      </left>
      <right/>
      <top style="thick">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ck">
        <color auto="1"/>
      </top>
      <bottom/>
      <diagonal/>
    </border>
    <border>
      <left style="thin">
        <color auto="1"/>
      </left>
      <right/>
      <top style="thick">
        <color auto="1"/>
      </top>
      <bottom/>
      <diagonal/>
    </border>
    <border>
      <left/>
      <right style="thick">
        <color auto="1"/>
      </right>
      <top/>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right style="thin">
        <color auto="1"/>
      </right>
      <top style="thick">
        <color auto="1"/>
      </top>
      <bottom style="thick">
        <color auto="1"/>
      </bottom>
      <diagonal/>
    </border>
    <border>
      <left/>
      <right/>
      <top style="thick">
        <color auto="1"/>
      </top>
      <bottom style="thin">
        <color auto="1"/>
      </bottom>
      <diagonal/>
    </border>
    <border>
      <left/>
      <right style="thick">
        <color auto="1"/>
      </right>
      <top style="thick">
        <color auto="1"/>
      </top>
      <bottom/>
      <diagonal/>
    </border>
    <border>
      <left/>
      <right style="thin">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ck">
        <color auto="1"/>
      </right>
      <top style="thick">
        <color auto="1"/>
      </top>
      <bottom style="thin">
        <color auto="1"/>
      </bottom>
      <diagonal/>
    </border>
    <border>
      <left/>
      <right style="thick">
        <color auto="1"/>
      </right>
      <top/>
      <bottom style="thin">
        <color auto="1"/>
      </bottom>
      <diagonal/>
    </border>
    <border>
      <left/>
      <right style="thin">
        <color auto="1"/>
      </right>
      <top style="thick">
        <color auto="1"/>
      </top>
      <bottom/>
      <diagonal/>
    </border>
    <border>
      <left/>
      <right/>
      <top style="thin">
        <color auto="1"/>
      </top>
      <bottom/>
      <diagonal/>
    </border>
  </borders>
  <cellStyleXfs count="2">
    <xf numFmtId="0" fontId="0" fillId="0" borderId="0"/>
    <xf numFmtId="43" fontId="1" fillId="0" borderId="0" applyFont="0" applyFill="0" applyBorder="0" applyAlignment="0" applyProtection="0"/>
  </cellStyleXfs>
  <cellXfs count="146">
    <xf numFmtId="0" fontId="0" fillId="0" borderId="0" xfId="0"/>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0" borderId="0" xfId="0" applyFont="1"/>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3" fillId="3" borderId="9" xfId="0" applyFont="1" applyFill="1" applyBorder="1" applyAlignment="1">
      <alignment horizontal="center"/>
    </xf>
    <xf numFmtId="0" fontId="3" fillId="3" borderId="10" xfId="0" applyFont="1" applyFill="1" applyBorder="1" applyAlignment="1"/>
    <xf numFmtId="0" fontId="3" fillId="3" borderId="10" xfId="0" applyFont="1" applyFill="1" applyBorder="1" applyAlignment="1">
      <alignment horizontal="center"/>
    </xf>
    <xf numFmtId="165" fontId="5" fillId="0" borderId="13" xfId="0" applyNumberFormat="1" applyFont="1" applyBorder="1" applyAlignment="1">
      <alignment horizontal="center" vertical="center"/>
    </xf>
    <xf numFmtId="0" fontId="7" fillId="0" borderId="4" xfId="0" applyFont="1" applyBorder="1" applyAlignment="1">
      <alignment horizontal="center"/>
    </xf>
    <xf numFmtId="3" fontId="2" fillId="5" borderId="0" xfId="0" applyNumberFormat="1" applyFont="1" applyFill="1" applyBorder="1" applyAlignment="1">
      <alignment horizontal="center"/>
    </xf>
    <xf numFmtId="3" fontId="2" fillId="0" borderId="21" xfId="0" applyNumberFormat="1" applyFont="1" applyBorder="1" applyAlignment="1">
      <alignment horizontal="center"/>
    </xf>
    <xf numFmtId="0" fontId="6" fillId="0" borderId="0" xfId="0" applyFont="1"/>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vertical="center"/>
    </xf>
    <xf numFmtId="0" fontId="6" fillId="0" borderId="19" xfId="0" applyFont="1" applyBorder="1" applyAlignment="1">
      <alignment horizontal="center"/>
    </xf>
    <xf numFmtId="0" fontId="6" fillId="0" borderId="4" xfId="0" applyFont="1" applyBorder="1" applyAlignment="1">
      <alignment horizontal="center"/>
    </xf>
    <xf numFmtId="0" fontId="6" fillId="0" borderId="16" xfId="0" applyFont="1" applyBorder="1" applyAlignment="1">
      <alignment horizontal="center"/>
    </xf>
    <xf numFmtId="49" fontId="6" fillId="0" borderId="7" xfId="0" applyNumberFormat="1" applyFont="1" applyBorder="1" applyAlignment="1">
      <alignment horizontal="center"/>
    </xf>
    <xf numFmtId="49" fontId="6" fillId="0" borderId="22" xfId="0" applyNumberFormat="1" applyFont="1" applyBorder="1"/>
    <xf numFmtId="49" fontId="6" fillId="0" borderId="8" xfId="0" applyNumberFormat="1" applyFont="1" applyBorder="1" applyAlignment="1">
      <alignment horizontal="center"/>
    </xf>
    <xf numFmtId="3" fontId="6" fillId="0" borderId="22" xfId="0" applyNumberFormat="1" applyFont="1" applyBorder="1" applyAlignment="1">
      <alignment horizontal="center"/>
    </xf>
    <xf numFmtId="3" fontId="6" fillId="5" borderId="0" xfId="0" applyNumberFormat="1" applyFont="1" applyFill="1"/>
    <xf numFmtId="49" fontId="6" fillId="0" borderId="0" xfId="0" applyNumberFormat="1" applyFont="1"/>
    <xf numFmtId="3" fontId="6" fillId="0" borderId="4" xfId="0" applyNumberFormat="1" applyFont="1" applyBorder="1" applyAlignment="1">
      <alignment horizontal="center"/>
    </xf>
    <xf numFmtId="0" fontId="6" fillId="0" borderId="0" xfId="0" applyFont="1" applyBorder="1"/>
    <xf numFmtId="3" fontId="6" fillId="5" borderId="0" xfId="0" applyNumberFormat="1" applyFont="1" applyFill="1" applyBorder="1" applyAlignment="1">
      <alignment horizontal="center"/>
    </xf>
    <xf numFmtId="0" fontId="6" fillId="0" borderId="0" xfId="0" applyFont="1" applyAlignment="1">
      <alignment horizontal="center"/>
    </xf>
    <xf numFmtId="43" fontId="6" fillId="0" borderId="0" xfId="1" applyFont="1" applyAlignment="1">
      <alignment horizontal="center" vertical="center"/>
    </xf>
    <xf numFmtId="164" fontId="6" fillId="0" borderId="14" xfId="0" applyNumberFormat="1" applyFont="1" applyBorder="1" applyAlignment="1">
      <alignment horizontal="center" vertical="center"/>
    </xf>
    <xf numFmtId="0" fontId="6" fillId="0" borderId="14" xfId="0" applyFont="1" applyBorder="1" applyAlignment="1">
      <alignment horizontal="center"/>
    </xf>
    <xf numFmtId="2" fontId="6" fillId="0" borderId="14" xfId="0" applyNumberFormat="1" applyFont="1"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readingOrder="2"/>
    </xf>
    <xf numFmtId="0" fontId="3" fillId="3" borderId="29" xfId="0" applyFont="1" applyFill="1" applyBorder="1"/>
    <xf numFmtId="0" fontId="6" fillId="0" borderId="0" xfId="0" applyFont="1" applyBorder="1" applyAlignment="1">
      <alignment vertical="center"/>
    </xf>
    <xf numFmtId="0" fontId="6" fillId="0" borderId="23" xfId="0" applyFont="1" applyBorder="1" applyAlignment="1">
      <alignment horizontal="center" vertical="center" wrapText="1" readingOrder="2"/>
    </xf>
    <xf numFmtId="43" fontId="3" fillId="3" borderId="12" xfId="1" applyFont="1" applyFill="1" applyBorder="1" applyAlignment="1">
      <alignment horizontal="center" vertical="center"/>
    </xf>
    <xf numFmtId="3" fontId="2" fillId="2" borderId="10" xfId="1" applyNumberFormat="1" applyFont="1" applyFill="1" applyBorder="1" applyAlignment="1">
      <alignment horizontal="center" vertical="center" wrapText="1"/>
    </xf>
    <xf numFmtId="3" fontId="6" fillId="0" borderId="4" xfId="1" applyNumberFormat="1" applyFont="1" applyBorder="1" applyAlignment="1">
      <alignment horizontal="center" vertical="center"/>
    </xf>
    <xf numFmtId="3" fontId="6" fillId="0" borderId="16" xfId="1" applyNumberFormat="1" applyFont="1" applyBorder="1" applyAlignment="1">
      <alignment horizontal="center" vertical="center"/>
    </xf>
    <xf numFmtId="3" fontId="2" fillId="0" borderId="16" xfId="1" applyNumberFormat="1" applyFont="1" applyBorder="1" applyAlignment="1">
      <alignment horizontal="center" vertical="center"/>
    </xf>
    <xf numFmtId="3" fontId="6" fillId="4" borderId="4" xfId="1" applyNumberFormat="1" applyFont="1" applyFill="1" applyBorder="1" applyAlignment="1">
      <alignment horizontal="center" vertical="center"/>
    </xf>
    <xf numFmtId="3" fontId="2" fillId="4" borderId="4" xfId="1" applyNumberFormat="1" applyFont="1" applyFill="1" applyBorder="1" applyAlignment="1">
      <alignment horizontal="center" vertical="center"/>
    </xf>
    <xf numFmtId="3" fontId="2" fillId="0" borderId="4" xfId="1" applyNumberFormat="1" applyFont="1" applyBorder="1" applyAlignment="1">
      <alignment horizontal="center" vertical="center"/>
    </xf>
    <xf numFmtId="3" fontId="2" fillId="2" borderId="2" xfId="1" applyNumberFormat="1" applyFont="1" applyFill="1" applyBorder="1" applyAlignment="1">
      <alignment horizontal="center" vertical="center"/>
    </xf>
    <xf numFmtId="3" fontId="2" fillId="2" borderId="6" xfId="1" applyNumberFormat="1" applyFont="1" applyFill="1" applyBorder="1" applyAlignment="1">
      <alignment horizontal="center" vertical="center"/>
    </xf>
    <xf numFmtId="3" fontId="6" fillId="0" borderId="0" xfId="1" applyNumberFormat="1" applyFont="1" applyAlignment="1">
      <alignment horizontal="center" vertical="center"/>
    </xf>
    <xf numFmtId="0" fontId="3" fillId="3" borderId="30" xfId="0" applyFont="1" applyFill="1" applyBorder="1" applyAlignment="1">
      <alignment horizontal="center"/>
    </xf>
    <xf numFmtId="0" fontId="3" fillId="3" borderId="37" xfId="0" applyFont="1" applyFill="1" applyBorder="1"/>
    <xf numFmtId="0" fontId="3" fillId="3" borderId="36" xfId="0" applyFont="1" applyFill="1" applyBorder="1" applyAlignment="1">
      <alignment horizontal="center"/>
    </xf>
    <xf numFmtId="3" fontId="3" fillId="3" borderId="36" xfId="1" applyNumberFormat="1" applyFont="1" applyFill="1" applyBorder="1" applyAlignment="1">
      <alignment horizontal="center" vertical="center"/>
    </xf>
    <xf numFmtId="43" fontId="3" fillId="3" borderId="36" xfId="1" applyFont="1" applyFill="1" applyBorder="1" applyAlignment="1">
      <alignment horizontal="center" vertical="center"/>
    </xf>
    <xf numFmtId="0" fontId="3" fillId="3" borderId="26" xfId="0" applyFont="1" applyFill="1" applyBorder="1" applyAlignment="1">
      <alignment horizontal="center"/>
    </xf>
    <xf numFmtId="0" fontId="3" fillId="3" borderId="38" xfId="0" applyFont="1" applyFill="1" applyBorder="1"/>
    <xf numFmtId="0" fontId="6" fillId="0" borderId="21" xfId="0" applyFont="1" applyBorder="1" applyAlignment="1">
      <alignment horizontal="center" vertical="center" wrapText="1" readingOrder="2"/>
    </xf>
    <xf numFmtId="0" fontId="3" fillId="3" borderId="27" xfId="0" applyFont="1" applyFill="1" applyBorder="1" applyAlignment="1">
      <alignment horizontal="center"/>
    </xf>
    <xf numFmtId="0" fontId="3" fillId="3" borderId="13" xfId="0" applyFont="1" applyFill="1" applyBorder="1"/>
    <xf numFmtId="0" fontId="3" fillId="3" borderId="12" xfId="0" applyFont="1" applyFill="1" applyBorder="1" applyAlignment="1">
      <alignment horizontal="center"/>
    </xf>
    <xf numFmtId="3" fontId="3" fillId="3" borderId="12" xfId="1" applyNumberFormat="1" applyFont="1" applyFill="1" applyBorder="1" applyAlignment="1">
      <alignment horizontal="center" vertical="center"/>
    </xf>
    <xf numFmtId="0" fontId="6" fillId="0" borderId="19" xfId="0" applyFont="1" applyBorder="1" applyAlignment="1">
      <alignment horizontal="center" vertical="center"/>
    </xf>
    <xf numFmtId="3" fontId="6" fillId="0" borderId="19" xfId="1" applyNumberFormat="1" applyFont="1" applyBorder="1" applyAlignment="1">
      <alignment horizontal="center" vertical="center"/>
    </xf>
    <xf numFmtId="0" fontId="7" fillId="0" borderId="19" xfId="0" applyFont="1" applyBorder="1" applyAlignment="1">
      <alignment horizontal="center"/>
    </xf>
    <xf numFmtId="3" fontId="8" fillId="0" borderId="19" xfId="0" applyNumberFormat="1" applyFont="1" applyBorder="1" applyAlignment="1">
      <alignment horizontal="center"/>
    </xf>
    <xf numFmtId="3" fontId="6" fillId="4" borderId="24" xfId="0" applyNumberFormat="1" applyFont="1" applyFill="1" applyBorder="1" applyAlignment="1">
      <alignment horizontal="center"/>
    </xf>
    <xf numFmtId="0" fontId="6" fillId="0" borderId="6" xfId="0" applyFont="1" applyBorder="1" applyAlignment="1">
      <alignment horizontal="center"/>
    </xf>
    <xf numFmtId="3" fontId="6" fillId="0" borderId="6" xfId="0" applyNumberFormat="1" applyFont="1" applyBorder="1" applyAlignment="1">
      <alignment horizontal="center"/>
    </xf>
    <xf numFmtId="3" fontId="2" fillId="0" borderId="6" xfId="1" applyNumberFormat="1" applyFont="1" applyBorder="1" applyAlignment="1">
      <alignment horizontal="center" vertical="center"/>
    </xf>
    <xf numFmtId="43" fontId="2" fillId="4" borderId="21" xfId="1" applyFont="1" applyFill="1" applyBorder="1" applyAlignment="1">
      <alignment vertical="center"/>
    </xf>
    <xf numFmtId="43" fontId="2" fillId="4" borderId="39" xfId="1" applyFont="1" applyFill="1" applyBorder="1" applyAlignment="1">
      <alignment vertical="center"/>
    </xf>
    <xf numFmtId="3" fontId="3" fillId="3" borderId="27" xfId="1" applyNumberFormat="1" applyFont="1" applyFill="1" applyBorder="1" applyAlignment="1">
      <alignment horizontal="center" vertical="center"/>
    </xf>
    <xf numFmtId="166" fontId="5" fillId="0" borderId="13" xfId="0" applyNumberFormat="1" applyFont="1" applyBorder="1" applyAlignment="1">
      <alignment horizontal="center" vertical="center"/>
    </xf>
    <xf numFmtId="3" fontId="6" fillId="5" borderId="0" xfId="0" applyNumberFormat="1" applyFont="1" applyFill="1" applyBorder="1" applyAlignment="1">
      <alignment horizontal="right"/>
    </xf>
    <xf numFmtId="3" fontId="2" fillId="2" borderId="10" xfId="0" applyNumberFormat="1" applyFont="1" applyFill="1" applyBorder="1" applyAlignment="1">
      <alignment horizontal="center" vertical="center"/>
    </xf>
    <xf numFmtId="3" fontId="3" fillId="3" borderId="36" xfId="0" applyNumberFormat="1" applyFont="1" applyFill="1" applyBorder="1" applyAlignment="1">
      <alignment horizontal="center"/>
    </xf>
    <xf numFmtId="3" fontId="6" fillId="0" borderId="4" xfId="0" applyNumberFormat="1" applyFont="1" applyBorder="1" applyAlignment="1">
      <alignment horizontal="center" vertical="center"/>
    </xf>
    <xf numFmtId="3" fontId="6" fillId="0" borderId="16" xfId="0" applyNumberFormat="1" applyFont="1" applyBorder="1" applyAlignment="1">
      <alignment horizontal="center"/>
    </xf>
    <xf numFmtId="3" fontId="7" fillId="0" borderId="4" xfId="0" applyNumberFormat="1" applyFont="1" applyBorder="1" applyAlignment="1">
      <alignment horizontal="center"/>
    </xf>
    <xf numFmtId="3" fontId="3" fillId="3" borderId="12" xfId="0" applyNumberFormat="1" applyFont="1" applyFill="1" applyBorder="1" applyAlignment="1">
      <alignment horizontal="center"/>
    </xf>
    <xf numFmtId="3" fontId="6" fillId="0" borderId="19" xfId="0" applyNumberFormat="1" applyFont="1" applyBorder="1" applyAlignment="1">
      <alignment horizontal="center" vertical="center"/>
    </xf>
    <xf numFmtId="3" fontId="3" fillId="3" borderId="10" xfId="0" applyNumberFormat="1" applyFont="1" applyFill="1" applyBorder="1" applyAlignment="1">
      <alignment horizontal="center"/>
    </xf>
    <xf numFmtId="3" fontId="6" fillId="0" borderId="8" xfId="0" applyNumberFormat="1" applyFont="1" applyBorder="1" applyAlignment="1">
      <alignment horizontal="center"/>
    </xf>
    <xf numFmtId="3" fontId="7" fillId="0" borderId="19" xfId="0" applyNumberFormat="1" applyFont="1" applyBorder="1" applyAlignment="1">
      <alignment horizontal="center"/>
    </xf>
    <xf numFmtId="3" fontId="2" fillId="2" borderId="2"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3" fontId="6" fillId="0" borderId="0" xfId="0" applyNumberFormat="1" applyFont="1" applyAlignment="1">
      <alignment horizontal="center"/>
    </xf>
    <xf numFmtId="3" fontId="6" fillId="0" borderId="0" xfId="0" applyNumberFormat="1" applyFont="1"/>
    <xf numFmtId="1" fontId="6" fillId="0" borderId="19" xfId="0" applyNumberFormat="1" applyFont="1" applyBorder="1" applyAlignment="1">
      <alignment horizontal="center" vertical="center"/>
    </xf>
    <xf numFmtId="1" fontId="6" fillId="0" borderId="4" xfId="0" applyNumberFormat="1" applyFont="1" applyBorder="1" applyAlignment="1">
      <alignment horizontal="center" vertical="center"/>
    </xf>
    <xf numFmtId="43" fontId="2" fillId="4" borderId="21" xfId="1" applyFont="1" applyFill="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3" fontId="7" fillId="6" borderId="4" xfId="0" applyNumberFormat="1" applyFont="1" applyFill="1" applyBorder="1" applyAlignment="1">
      <alignment horizontal="center"/>
    </xf>
    <xf numFmtId="3" fontId="7" fillId="6" borderId="19" xfId="0" applyNumberFormat="1" applyFont="1" applyFill="1" applyBorder="1" applyAlignment="1">
      <alignment horizontal="center"/>
    </xf>
    <xf numFmtId="3" fontId="2" fillId="0" borderId="28" xfId="0" applyNumberFormat="1" applyFont="1" applyBorder="1" applyAlignment="1">
      <alignment horizontal="center"/>
    </xf>
    <xf numFmtId="3" fontId="2" fillId="0" borderId="40" xfId="0" applyNumberFormat="1" applyFont="1" applyBorder="1" applyAlignment="1">
      <alignment horizontal="center"/>
    </xf>
    <xf numFmtId="43" fontId="2" fillId="2" borderId="20" xfId="1" applyFont="1" applyFill="1" applyBorder="1" applyAlignment="1">
      <alignment horizontal="center" vertical="center"/>
    </xf>
    <xf numFmtId="43" fontId="2" fillId="2" borderId="41" xfId="1" applyFont="1" applyFill="1" applyBorder="1" applyAlignment="1">
      <alignment horizontal="center" vertical="center"/>
    </xf>
    <xf numFmtId="43" fontId="2" fillId="2" borderId="28" xfId="1" applyFont="1" applyFill="1" applyBorder="1" applyAlignment="1">
      <alignment horizontal="center" vertical="center"/>
    </xf>
    <xf numFmtId="43" fontId="2" fillId="2" borderId="40" xfId="1" applyFont="1" applyFill="1" applyBorder="1" applyAlignment="1">
      <alignment horizontal="center" vertical="center"/>
    </xf>
    <xf numFmtId="0" fontId="6" fillId="0" borderId="21" xfId="0" applyFont="1" applyBorder="1" applyAlignment="1">
      <alignment horizontal="center" vertical="center" wrapText="1"/>
    </xf>
    <xf numFmtId="0" fontId="6" fillId="0" borderId="15" xfId="0" applyFont="1" applyBorder="1" applyAlignment="1">
      <alignment horizontal="center" vertical="center" wrapText="1"/>
    </xf>
    <xf numFmtId="3" fontId="6" fillId="0" borderId="20" xfId="0" applyNumberFormat="1" applyFont="1" applyBorder="1" applyAlignment="1">
      <alignment horizontal="center"/>
    </xf>
    <xf numFmtId="3" fontId="6" fillId="0" borderId="41" xfId="0" applyNumberFormat="1" applyFont="1" applyBorder="1" applyAlignment="1">
      <alignment horizontal="center"/>
    </xf>
    <xf numFmtId="3" fontId="2" fillId="0" borderId="21" xfId="0" applyNumberFormat="1" applyFont="1" applyBorder="1" applyAlignment="1">
      <alignment horizontal="center"/>
    </xf>
    <xf numFmtId="3" fontId="2" fillId="0" borderId="39" xfId="0" applyNumberFormat="1" applyFont="1" applyBorder="1" applyAlignment="1">
      <alignment horizontal="center"/>
    </xf>
    <xf numFmtId="0" fontId="2" fillId="0" borderId="14" xfId="0" applyFont="1" applyBorder="1" applyAlignment="1">
      <alignment horizontal="center"/>
    </xf>
    <xf numFmtId="0" fontId="2" fillId="0" borderId="23" xfId="0" applyFont="1" applyBorder="1" applyAlignment="1">
      <alignment horizontal="center"/>
    </xf>
    <xf numFmtId="0" fontId="2" fillId="0" borderId="15"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6" fillId="0" borderId="30" xfId="0" applyFont="1" applyBorder="1" applyAlignment="1">
      <alignment horizontal="center" vertical="center" wrapText="1"/>
    </xf>
    <xf numFmtId="0" fontId="6" fillId="0" borderId="43" xfId="0" applyFont="1" applyBorder="1" applyAlignment="1">
      <alignment horizontal="center" vertical="center" wrapText="1"/>
    </xf>
    <xf numFmtId="3" fontId="6" fillId="4" borderId="21" xfId="0" applyNumberFormat="1" applyFont="1" applyFill="1" applyBorder="1" applyAlignment="1">
      <alignment horizontal="center"/>
    </xf>
    <xf numFmtId="3" fontId="6" fillId="4" borderId="39" xfId="0" applyNumberFormat="1" applyFont="1" applyFill="1" applyBorder="1" applyAlignment="1">
      <alignment horizontal="center"/>
    </xf>
    <xf numFmtId="43" fontId="6" fillId="0" borderId="30" xfId="1" applyFont="1" applyBorder="1" applyAlignment="1">
      <alignment horizontal="right" vertical="center" wrapText="1"/>
    </xf>
    <xf numFmtId="43" fontId="6" fillId="0" borderId="37" xfId="1" applyFont="1" applyBorder="1" applyAlignment="1">
      <alignment horizontal="right" vertical="center" wrapText="1"/>
    </xf>
    <xf numFmtId="43" fontId="6" fillId="0" borderId="25" xfId="1" applyFont="1" applyBorder="1" applyAlignment="1">
      <alignment horizontal="right" vertical="center" wrapText="1"/>
    </xf>
    <xf numFmtId="43" fontId="6" fillId="0" borderId="31" xfId="1" applyFont="1" applyBorder="1" applyAlignment="1">
      <alignment horizontal="right" vertical="center" wrapText="1"/>
    </xf>
    <xf numFmtId="43" fontId="6" fillId="0" borderId="22" xfId="1" applyFont="1" applyBorder="1" applyAlignment="1">
      <alignment horizontal="right" vertical="center" wrapText="1"/>
    </xf>
    <xf numFmtId="43" fontId="6" fillId="0" borderId="42" xfId="1" applyFont="1" applyBorder="1" applyAlignment="1">
      <alignment horizontal="right" vertical="center" wrapText="1"/>
    </xf>
    <xf numFmtId="0" fontId="6" fillId="0" borderId="17" xfId="0" applyFont="1" applyBorder="1" applyAlignment="1">
      <alignment horizontal="center" vertical="center" readingOrder="2"/>
    </xf>
    <xf numFmtId="0" fontId="6" fillId="0" borderId="44" xfId="0" applyFont="1" applyBorder="1" applyAlignment="1">
      <alignment horizontal="center" vertical="center" readingOrder="2"/>
    </xf>
    <xf numFmtId="0" fontId="6" fillId="0" borderId="18" xfId="0" applyFont="1" applyBorder="1" applyAlignment="1">
      <alignment horizontal="center" vertical="center" readingOrder="2"/>
    </xf>
    <xf numFmtId="0" fontId="6" fillId="0" borderId="14" xfId="0" applyFont="1" applyBorder="1" applyAlignment="1">
      <alignment horizontal="center" vertical="center"/>
    </xf>
    <xf numFmtId="0" fontId="6" fillId="0" borderId="23" xfId="0" applyFont="1" applyBorder="1" applyAlignment="1">
      <alignment horizontal="center" vertical="center"/>
    </xf>
    <xf numFmtId="0" fontId="6" fillId="0" borderId="15" xfId="0" applyFont="1" applyBorder="1" applyAlignment="1">
      <alignment horizontal="center" vertical="center"/>
    </xf>
    <xf numFmtId="43" fontId="2" fillId="0" borderId="28" xfId="1" applyFont="1" applyBorder="1" applyAlignment="1">
      <alignment horizontal="center" vertical="center"/>
    </xf>
    <xf numFmtId="43" fontId="2" fillId="0" borderId="40" xfId="1" applyFont="1" applyBorder="1" applyAlignment="1">
      <alignment horizontal="center" vertical="center"/>
    </xf>
    <xf numFmtId="0" fontId="9" fillId="0" borderId="11" xfId="0" applyFont="1" applyBorder="1" applyAlignment="1">
      <alignment horizontal="center"/>
    </xf>
    <xf numFmtId="0" fontId="9" fillId="0" borderId="12" xfId="0" applyFont="1" applyBorder="1" applyAlignment="1">
      <alignment horizontal="center"/>
    </xf>
    <xf numFmtId="0" fontId="2" fillId="2" borderId="27" xfId="0" applyFont="1" applyFill="1" applyBorder="1" applyAlignment="1">
      <alignment horizontal="center" vertical="center"/>
    </xf>
    <xf numFmtId="0" fontId="2" fillId="2" borderId="35" xfId="0" applyFont="1" applyFill="1" applyBorder="1" applyAlignment="1">
      <alignment horizontal="center" vertical="center"/>
    </xf>
    <xf numFmtId="43" fontId="2" fillId="2" borderId="27" xfId="1" applyFont="1" applyFill="1" applyBorder="1" applyAlignment="1">
      <alignment horizontal="center" vertical="center" wrapText="1"/>
    </xf>
    <xf numFmtId="43" fontId="2" fillId="2" borderId="13" xfId="1" applyFont="1" applyFill="1" applyBorder="1" applyAlignment="1">
      <alignment horizontal="center" vertical="center" wrapText="1"/>
    </xf>
    <xf numFmtId="43" fontId="2" fillId="0" borderId="21" xfId="1" applyFont="1" applyBorder="1" applyAlignment="1">
      <alignment horizontal="center" vertical="center"/>
    </xf>
    <xf numFmtId="43" fontId="2" fillId="0" borderId="39" xfId="1" applyFont="1" applyBorder="1" applyAlignment="1">
      <alignment horizontal="center" vertical="center"/>
    </xf>
    <xf numFmtId="43" fontId="2" fillId="4" borderId="21" xfId="1" applyFont="1" applyFill="1" applyBorder="1" applyAlignment="1">
      <alignment horizontal="center" vertical="center"/>
    </xf>
    <xf numFmtId="43" fontId="2" fillId="4" borderId="39" xfId="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7"/>
  <sheetViews>
    <sheetView showGridLines="0" rightToLeft="1" view="pageBreakPreview" zoomScaleNormal="100" zoomScaleSheetLayoutView="100" workbookViewId="0">
      <pane ySplit="2" topLeftCell="A21" activePane="bottomLeft" state="frozen"/>
      <selection pane="bottomLeft" activeCell="B13" sqref="B13"/>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8.25" style="31" bestFit="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77</v>
      </c>
      <c r="B1" s="137"/>
      <c r="C1" s="137"/>
      <c r="D1" s="137"/>
      <c r="E1" s="137"/>
      <c r="F1" s="137"/>
      <c r="G1" s="137"/>
      <c r="H1" s="137"/>
      <c r="I1" s="11">
        <f>G40</f>
        <v>237229.19999999998</v>
      </c>
    </row>
    <row r="2" spans="1:9" ht="16.5" thickTop="1" thickBot="1" x14ac:dyDescent="0.25">
      <c r="A2" s="3" t="s">
        <v>0</v>
      </c>
      <c r="B2" s="138" t="s">
        <v>1</v>
      </c>
      <c r="C2" s="139"/>
      <c r="D2" s="4" t="s">
        <v>2</v>
      </c>
      <c r="E2" s="4" t="s">
        <v>3</v>
      </c>
      <c r="F2" s="42" t="s">
        <v>11</v>
      </c>
      <c r="G2" s="42" t="s">
        <v>10</v>
      </c>
      <c r="H2" s="140" t="s">
        <v>46</v>
      </c>
      <c r="I2" s="141"/>
    </row>
    <row r="3" spans="1:9" s="5" customFormat="1" ht="21" thickTop="1" x14ac:dyDescent="0.3">
      <c r="A3" s="57">
        <v>1</v>
      </c>
      <c r="B3" s="58" t="s">
        <v>44</v>
      </c>
      <c r="C3" s="38"/>
      <c r="D3" s="52"/>
      <c r="E3" s="54"/>
      <c r="F3" s="55"/>
      <c r="G3" s="55"/>
      <c r="H3" s="56"/>
      <c r="I3" s="53"/>
    </row>
    <row r="4" spans="1:9" s="29" customFormat="1" x14ac:dyDescent="0.2">
      <c r="A4" s="33">
        <v>1.1000000000000001</v>
      </c>
      <c r="B4" s="37" t="s">
        <v>19</v>
      </c>
      <c r="C4" s="37" t="s">
        <v>20</v>
      </c>
      <c r="D4" s="36" t="s">
        <v>9</v>
      </c>
      <c r="E4" s="16">
        <v>1</v>
      </c>
      <c r="F4" s="43">
        <v>8000</v>
      </c>
      <c r="G4" s="43">
        <f t="shared" ref="G4:G10" si="0">F4*E4</f>
        <v>8000</v>
      </c>
      <c r="H4" s="59" t="s">
        <v>47</v>
      </c>
      <c r="I4" s="40" t="s">
        <v>21</v>
      </c>
    </row>
    <row r="5" spans="1:9" s="29" customFormat="1" x14ac:dyDescent="0.2">
      <c r="A5" s="33">
        <v>1.2</v>
      </c>
      <c r="B5" s="37" t="s">
        <v>19</v>
      </c>
      <c r="C5" s="37" t="s">
        <v>20</v>
      </c>
      <c r="D5" s="36" t="s">
        <v>9</v>
      </c>
      <c r="E5" s="16">
        <v>1</v>
      </c>
      <c r="F5" s="43">
        <v>8000</v>
      </c>
      <c r="G5" s="43">
        <f t="shared" si="0"/>
        <v>8000</v>
      </c>
      <c r="H5" s="59" t="s">
        <v>48</v>
      </c>
      <c r="I5" s="40" t="s">
        <v>21</v>
      </c>
    </row>
    <row r="6" spans="1:9" s="29" customFormat="1" x14ac:dyDescent="0.2">
      <c r="A6" s="33">
        <v>1.3</v>
      </c>
      <c r="B6" s="37" t="s">
        <v>19</v>
      </c>
      <c r="C6" s="37" t="s">
        <v>78</v>
      </c>
      <c r="D6" s="97" t="s">
        <v>9</v>
      </c>
      <c r="E6" s="79">
        <v>1</v>
      </c>
      <c r="F6" s="43">
        <v>6000</v>
      </c>
      <c r="G6" s="43">
        <f t="shared" si="0"/>
        <v>6000</v>
      </c>
      <c r="H6" s="59" t="s">
        <v>53</v>
      </c>
      <c r="I6" s="40" t="s">
        <v>33</v>
      </c>
    </row>
    <row r="7" spans="1:9" s="29" customFormat="1" x14ac:dyDescent="0.2">
      <c r="A7" s="33">
        <v>1.4</v>
      </c>
      <c r="B7" s="37" t="s">
        <v>22</v>
      </c>
      <c r="C7" s="37" t="s">
        <v>23</v>
      </c>
      <c r="D7" s="36" t="s">
        <v>9</v>
      </c>
      <c r="E7" s="16">
        <v>1</v>
      </c>
      <c r="F7" s="43">
        <v>8000</v>
      </c>
      <c r="G7" s="43">
        <f t="shared" si="0"/>
        <v>8000</v>
      </c>
      <c r="H7" s="59" t="s">
        <v>49</v>
      </c>
      <c r="I7" s="40" t="s">
        <v>21</v>
      </c>
    </row>
    <row r="8" spans="1:9" s="39" customFormat="1" x14ac:dyDescent="0.2">
      <c r="A8" s="33">
        <v>1.5</v>
      </c>
      <c r="B8" s="37" t="s">
        <v>24</v>
      </c>
      <c r="C8" s="37" t="s">
        <v>23</v>
      </c>
      <c r="D8" s="36" t="s">
        <v>9</v>
      </c>
      <c r="E8" s="16">
        <v>1</v>
      </c>
      <c r="F8" s="43">
        <v>5000</v>
      </c>
      <c r="G8" s="43">
        <f t="shared" si="0"/>
        <v>5000</v>
      </c>
      <c r="H8" s="59" t="s">
        <v>58</v>
      </c>
      <c r="I8" s="40" t="s">
        <v>25</v>
      </c>
    </row>
    <row r="9" spans="1:9" s="29" customFormat="1" x14ac:dyDescent="0.2">
      <c r="A9" s="96">
        <v>1.6</v>
      </c>
      <c r="B9" s="37" t="s">
        <v>26</v>
      </c>
      <c r="C9" s="37" t="s">
        <v>27</v>
      </c>
      <c r="D9" s="36" t="s">
        <v>9</v>
      </c>
      <c r="E9" s="16">
        <v>1</v>
      </c>
      <c r="F9" s="43">
        <v>5000</v>
      </c>
      <c r="G9" s="43">
        <f t="shared" si="0"/>
        <v>5000</v>
      </c>
      <c r="H9" s="59" t="s">
        <v>50</v>
      </c>
      <c r="I9" s="40" t="s">
        <v>28</v>
      </c>
    </row>
    <row r="10" spans="1:9" s="39" customFormat="1" x14ac:dyDescent="0.2">
      <c r="A10" s="34">
        <v>1.7</v>
      </c>
      <c r="B10" s="37" t="s">
        <v>29</v>
      </c>
      <c r="C10" s="37" t="s">
        <v>27</v>
      </c>
      <c r="D10" s="36" t="s">
        <v>9</v>
      </c>
      <c r="E10" s="16">
        <v>1</v>
      </c>
      <c r="F10" s="43">
        <v>5000</v>
      </c>
      <c r="G10" s="43">
        <f t="shared" si="0"/>
        <v>5000</v>
      </c>
      <c r="H10" s="59" t="s">
        <v>51</v>
      </c>
      <c r="I10" s="40" t="s">
        <v>43</v>
      </c>
    </row>
    <row r="11" spans="1:9" s="29" customFormat="1" x14ac:dyDescent="0.2">
      <c r="A11" s="33">
        <v>1.8</v>
      </c>
      <c r="B11" s="37" t="s">
        <v>30</v>
      </c>
      <c r="C11" s="37" t="s">
        <v>31</v>
      </c>
      <c r="D11" s="36" t="s">
        <v>9</v>
      </c>
      <c r="E11" s="16">
        <v>1</v>
      </c>
      <c r="F11" s="43">
        <v>6000</v>
      </c>
      <c r="G11" s="43">
        <f t="shared" ref="G11:G20" si="1">F11*E11</f>
        <v>6000</v>
      </c>
      <c r="H11" s="59" t="s">
        <v>52</v>
      </c>
      <c r="I11" s="40" t="s">
        <v>32</v>
      </c>
    </row>
    <row r="12" spans="1:9" s="29" customFormat="1" x14ac:dyDescent="0.2">
      <c r="A12" s="33">
        <v>1.9</v>
      </c>
      <c r="B12" s="37" t="s">
        <v>19</v>
      </c>
      <c r="C12" s="37" t="s">
        <v>34</v>
      </c>
      <c r="D12" s="36" t="s">
        <v>9</v>
      </c>
      <c r="E12" s="16">
        <v>1</v>
      </c>
      <c r="F12" s="43">
        <v>8000</v>
      </c>
      <c r="G12" s="43">
        <f t="shared" si="1"/>
        <v>8000</v>
      </c>
      <c r="H12" s="59" t="s">
        <v>54</v>
      </c>
      <c r="I12" s="40" t="s">
        <v>28</v>
      </c>
    </row>
    <row r="13" spans="1:9" s="29" customFormat="1" x14ac:dyDescent="0.2">
      <c r="A13" s="35">
        <v>1.1000000000000001</v>
      </c>
      <c r="B13" s="37" t="s">
        <v>19</v>
      </c>
      <c r="C13" s="37" t="s">
        <v>35</v>
      </c>
      <c r="D13" s="36" t="s">
        <v>9</v>
      </c>
      <c r="E13" s="16">
        <v>1</v>
      </c>
      <c r="F13" s="43">
        <v>10000</v>
      </c>
      <c r="G13" s="43">
        <f t="shared" si="1"/>
        <v>10000</v>
      </c>
      <c r="H13" s="59" t="s">
        <v>59</v>
      </c>
      <c r="I13" s="40" t="s">
        <v>36</v>
      </c>
    </row>
    <row r="14" spans="1:9" s="29" customFormat="1" x14ac:dyDescent="0.2">
      <c r="A14" s="35">
        <v>1.1100000000000001</v>
      </c>
      <c r="B14" s="37" t="s">
        <v>19</v>
      </c>
      <c r="C14" s="37" t="s">
        <v>37</v>
      </c>
      <c r="D14" s="36" t="s">
        <v>9</v>
      </c>
      <c r="E14" s="16">
        <v>1</v>
      </c>
      <c r="F14" s="43">
        <v>6000</v>
      </c>
      <c r="G14" s="43">
        <f t="shared" si="1"/>
        <v>6000</v>
      </c>
      <c r="H14" s="59" t="s">
        <v>60</v>
      </c>
      <c r="I14" s="40" t="s">
        <v>25</v>
      </c>
    </row>
    <row r="15" spans="1:9" s="29" customFormat="1" x14ac:dyDescent="0.2">
      <c r="A15" s="35">
        <v>1.1200000000000001</v>
      </c>
      <c r="B15" s="37" t="s">
        <v>19</v>
      </c>
      <c r="C15" s="37" t="s">
        <v>38</v>
      </c>
      <c r="D15" s="36" t="s">
        <v>9</v>
      </c>
      <c r="E15" s="16">
        <v>1</v>
      </c>
      <c r="F15" s="43">
        <v>5000</v>
      </c>
      <c r="G15" s="43">
        <f t="shared" si="1"/>
        <v>5000</v>
      </c>
      <c r="H15" s="59" t="s">
        <v>55</v>
      </c>
      <c r="I15" s="40" t="s">
        <v>39</v>
      </c>
    </row>
    <row r="16" spans="1:9" s="29" customFormat="1" x14ac:dyDescent="0.2">
      <c r="A16" s="35">
        <v>1.1299999999999999</v>
      </c>
      <c r="B16" s="37" t="s">
        <v>19</v>
      </c>
      <c r="C16" s="37" t="s">
        <v>31</v>
      </c>
      <c r="D16" s="36" t="s">
        <v>9</v>
      </c>
      <c r="E16" s="16">
        <v>1</v>
      </c>
      <c r="F16" s="43">
        <v>8000</v>
      </c>
      <c r="G16" s="43">
        <f t="shared" si="1"/>
        <v>8000</v>
      </c>
      <c r="H16" s="59" t="s">
        <v>56</v>
      </c>
      <c r="I16" s="40" t="s">
        <v>21</v>
      </c>
    </row>
    <row r="17" spans="1:9" s="29" customFormat="1" x14ac:dyDescent="0.2">
      <c r="A17" s="35">
        <v>1.1399999999999999</v>
      </c>
      <c r="B17" s="37" t="s">
        <v>19</v>
      </c>
      <c r="C17" s="37" t="s">
        <v>40</v>
      </c>
      <c r="D17" s="36" t="s">
        <v>9</v>
      </c>
      <c r="E17" s="16">
        <v>1</v>
      </c>
      <c r="F17" s="43">
        <v>1500</v>
      </c>
      <c r="G17" s="43">
        <f t="shared" si="1"/>
        <v>1500</v>
      </c>
      <c r="H17" s="59" t="s">
        <v>73</v>
      </c>
      <c r="I17" s="40" t="s">
        <v>41</v>
      </c>
    </row>
    <row r="18" spans="1:9" s="29" customFormat="1" x14ac:dyDescent="0.2">
      <c r="A18" s="35">
        <v>1.1499999999999999</v>
      </c>
      <c r="B18" s="37" t="s">
        <v>19</v>
      </c>
      <c r="C18" s="37" t="s">
        <v>40</v>
      </c>
      <c r="D18" s="36" t="s">
        <v>9</v>
      </c>
      <c r="E18" s="16">
        <v>1</v>
      </c>
      <c r="F18" s="43">
        <v>1500</v>
      </c>
      <c r="G18" s="43">
        <f t="shared" si="1"/>
        <v>1500</v>
      </c>
      <c r="H18" s="59" t="s">
        <v>57</v>
      </c>
      <c r="I18" s="40" t="s">
        <v>42</v>
      </c>
    </row>
    <row r="19" spans="1:9" s="29" customFormat="1" x14ac:dyDescent="0.2">
      <c r="A19" s="35">
        <v>1.1599999999999999</v>
      </c>
      <c r="B19" s="37" t="s">
        <v>30</v>
      </c>
      <c r="C19" s="37" t="s">
        <v>40</v>
      </c>
      <c r="D19" s="36" t="s">
        <v>9</v>
      </c>
      <c r="E19" s="16">
        <v>1</v>
      </c>
      <c r="F19" s="43">
        <v>1500</v>
      </c>
      <c r="G19" s="43">
        <f t="shared" si="1"/>
        <v>1500</v>
      </c>
      <c r="H19" s="59" t="s">
        <v>57</v>
      </c>
      <c r="I19" s="40" t="s">
        <v>42</v>
      </c>
    </row>
    <row r="20" spans="1:9" s="29" customFormat="1" x14ac:dyDescent="0.2">
      <c r="A20" s="35">
        <v>1.17</v>
      </c>
      <c r="B20" s="37" t="s">
        <v>26</v>
      </c>
      <c r="C20" s="37" t="s">
        <v>40</v>
      </c>
      <c r="D20" s="36" t="s">
        <v>9</v>
      </c>
      <c r="E20" s="16">
        <v>1</v>
      </c>
      <c r="F20" s="43">
        <v>1500</v>
      </c>
      <c r="G20" s="43">
        <f t="shared" si="1"/>
        <v>1500</v>
      </c>
      <c r="H20" s="59" t="s">
        <v>57</v>
      </c>
      <c r="I20" s="40" t="s">
        <v>42</v>
      </c>
    </row>
    <row r="21" spans="1:9" ht="15" x14ac:dyDescent="0.25">
      <c r="A21" s="112" t="s">
        <v>6</v>
      </c>
      <c r="B21" s="113"/>
      <c r="C21" s="114"/>
      <c r="D21" s="21"/>
      <c r="E21" s="21"/>
      <c r="F21" s="44"/>
      <c r="G21" s="45">
        <f>SUM(G4:G20)</f>
        <v>94000</v>
      </c>
      <c r="H21" s="142"/>
      <c r="I21" s="143"/>
    </row>
    <row r="22" spans="1:9" ht="15" x14ac:dyDescent="0.25">
      <c r="A22" s="131" t="s">
        <v>14</v>
      </c>
      <c r="B22" s="132"/>
      <c r="C22" s="133"/>
      <c r="D22" s="20" t="s">
        <v>12</v>
      </c>
      <c r="E22" s="12">
        <v>0</v>
      </c>
      <c r="F22" s="46"/>
      <c r="G22" s="47"/>
      <c r="H22" s="144"/>
      <c r="I22" s="145"/>
    </row>
    <row r="23" spans="1:9" ht="15.75" thickBot="1" x14ac:dyDescent="0.3">
      <c r="A23" s="115" t="s">
        <v>13</v>
      </c>
      <c r="B23" s="116"/>
      <c r="C23" s="117"/>
      <c r="D23" s="21"/>
      <c r="E23" s="21"/>
      <c r="F23" s="44"/>
      <c r="G23" s="45">
        <f>G21*(1-(E22/100))</f>
        <v>94000</v>
      </c>
      <c r="H23" s="134"/>
      <c r="I23" s="135"/>
    </row>
    <row r="24" spans="1:9" s="5" customFormat="1" ht="21.75" thickTop="1" thickBot="1" x14ac:dyDescent="0.35">
      <c r="A24" s="8">
        <v>2</v>
      </c>
      <c r="B24" s="9" t="s">
        <v>45</v>
      </c>
      <c r="C24" s="9"/>
      <c r="D24" s="60"/>
      <c r="E24" s="62"/>
      <c r="F24" s="63"/>
      <c r="G24" s="63"/>
      <c r="H24" s="41"/>
      <c r="I24" s="61"/>
    </row>
    <row r="25" spans="1:9" s="18" customFormat="1" ht="15" customHeight="1" thickTop="1" x14ac:dyDescent="0.2">
      <c r="A25" s="17">
        <v>2.1</v>
      </c>
      <c r="B25" s="118" t="s">
        <v>74</v>
      </c>
      <c r="C25" s="119"/>
      <c r="D25" s="64" t="s">
        <v>61</v>
      </c>
      <c r="E25" s="91">
        <v>1</v>
      </c>
      <c r="F25" s="65">
        <v>5000</v>
      </c>
      <c r="G25" s="65">
        <f t="shared" ref="G25:G30" si="2">F25*E25</f>
        <v>5000</v>
      </c>
      <c r="H25" s="122" t="s">
        <v>76</v>
      </c>
      <c r="I25" s="123"/>
    </row>
    <row r="26" spans="1:9" s="18" customFormat="1" x14ac:dyDescent="0.2">
      <c r="A26" s="17">
        <v>2.2000000000000002</v>
      </c>
      <c r="B26" s="106" t="s">
        <v>75</v>
      </c>
      <c r="C26" s="107"/>
      <c r="D26" s="16" t="s">
        <v>61</v>
      </c>
      <c r="E26" s="92">
        <v>1</v>
      </c>
      <c r="F26" s="43">
        <v>7000</v>
      </c>
      <c r="G26" s="43">
        <f t="shared" si="2"/>
        <v>7000</v>
      </c>
      <c r="H26" s="124"/>
      <c r="I26" s="125"/>
    </row>
    <row r="27" spans="1:9" s="18" customFormat="1" x14ac:dyDescent="0.2">
      <c r="A27" s="17">
        <v>2.2999999999999998</v>
      </c>
      <c r="B27" s="106" t="s">
        <v>65</v>
      </c>
      <c r="C27" s="107"/>
      <c r="D27" s="16" t="s">
        <v>61</v>
      </c>
      <c r="E27" s="92">
        <v>1</v>
      </c>
      <c r="F27" s="43">
        <v>9000</v>
      </c>
      <c r="G27" s="43">
        <f t="shared" si="2"/>
        <v>9000</v>
      </c>
      <c r="H27" s="124"/>
      <c r="I27" s="125"/>
    </row>
    <row r="28" spans="1:9" s="18" customFormat="1" x14ac:dyDescent="0.2">
      <c r="A28" s="17">
        <v>2.4</v>
      </c>
      <c r="B28" s="106" t="s">
        <v>62</v>
      </c>
      <c r="C28" s="107"/>
      <c r="D28" s="16" t="s">
        <v>61</v>
      </c>
      <c r="E28" s="92">
        <v>1</v>
      </c>
      <c r="F28" s="43">
        <v>15000</v>
      </c>
      <c r="G28" s="43">
        <f t="shared" si="2"/>
        <v>15000</v>
      </c>
      <c r="H28" s="124"/>
      <c r="I28" s="125"/>
    </row>
    <row r="29" spans="1:9" s="18" customFormat="1" x14ac:dyDescent="0.2">
      <c r="A29" s="17">
        <v>2.5</v>
      </c>
      <c r="B29" s="106" t="s">
        <v>66</v>
      </c>
      <c r="C29" s="107"/>
      <c r="D29" s="16" t="s">
        <v>61</v>
      </c>
      <c r="E29" s="92">
        <v>1</v>
      </c>
      <c r="F29" s="43">
        <v>23000</v>
      </c>
      <c r="G29" s="43">
        <f t="shared" si="2"/>
        <v>23000</v>
      </c>
      <c r="H29" s="124"/>
      <c r="I29" s="125"/>
    </row>
    <row r="30" spans="1:9" s="18" customFormat="1" x14ac:dyDescent="0.2">
      <c r="A30" s="17">
        <v>2.6</v>
      </c>
      <c r="B30" s="106" t="s">
        <v>64</v>
      </c>
      <c r="C30" s="107"/>
      <c r="D30" s="16" t="s">
        <v>63</v>
      </c>
      <c r="E30" s="79">
        <f>12*E25*10+12*E26*20+12*E27*50+12*E28*80+12*E29*150</f>
        <v>3720</v>
      </c>
      <c r="F30" s="43">
        <v>8</v>
      </c>
      <c r="G30" s="43">
        <f t="shared" si="2"/>
        <v>29760</v>
      </c>
      <c r="H30" s="124"/>
      <c r="I30" s="125"/>
    </row>
    <row r="31" spans="1:9" ht="15" x14ac:dyDescent="0.25">
      <c r="A31" s="112" t="s">
        <v>7</v>
      </c>
      <c r="B31" s="113"/>
      <c r="C31" s="114"/>
      <c r="D31" s="20"/>
      <c r="E31" s="20"/>
      <c r="F31" s="43"/>
      <c r="G31" s="48">
        <f>SUM(G25:G30)</f>
        <v>88760</v>
      </c>
      <c r="H31" s="126"/>
      <c r="I31" s="127"/>
    </row>
    <row r="32" spans="1:9" ht="15" x14ac:dyDescent="0.25">
      <c r="A32" s="131" t="s">
        <v>15</v>
      </c>
      <c r="B32" s="132"/>
      <c r="C32" s="133"/>
      <c r="D32" s="20" t="s">
        <v>12</v>
      </c>
      <c r="E32" s="12">
        <v>0</v>
      </c>
      <c r="F32" s="46"/>
      <c r="G32" s="47"/>
      <c r="H32" s="72"/>
      <c r="I32" s="73"/>
    </row>
    <row r="33" spans="1:11" ht="15.75" thickBot="1" x14ac:dyDescent="0.3">
      <c r="A33" s="115" t="s">
        <v>16</v>
      </c>
      <c r="B33" s="116"/>
      <c r="C33" s="117"/>
      <c r="D33" s="21"/>
      <c r="E33" s="21"/>
      <c r="F33" s="44"/>
      <c r="G33" s="45">
        <f>G31*(1-(E32/100))</f>
        <v>88760</v>
      </c>
      <c r="H33" s="134"/>
      <c r="I33" s="135"/>
    </row>
    <row r="34" spans="1:11" s="5" customFormat="1" ht="21.75" thickTop="1" thickBot="1" x14ac:dyDescent="0.35">
      <c r="A34" s="8">
        <v>3</v>
      </c>
      <c r="B34" s="9" t="s">
        <v>67</v>
      </c>
      <c r="C34" s="9"/>
      <c r="D34" s="10"/>
      <c r="E34" s="10"/>
      <c r="F34" s="74"/>
      <c r="G34" s="63"/>
      <c r="H34" s="41"/>
      <c r="I34" s="61"/>
    </row>
    <row r="35" spans="1:11" s="27" customFormat="1" ht="15" thickTop="1" x14ac:dyDescent="0.2">
      <c r="A35" s="22" t="s">
        <v>68</v>
      </c>
      <c r="B35" s="23" t="s">
        <v>17</v>
      </c>
      <c r="C35" s="23"/>
      <c r="D35" s="24" t="s">
        <v>9</v>
      </c>
      <c r="E35" s="24" t="s">
        <v>18</v>
      </c>
      <c r="F35" s="25">
        <v>20000</v>
      </c>
      <c r="G35" s="25">
        <f t="shared" ref="G35" si="3">F35*E35</f>
        <v>20000</v>
      </c>
      <c r="H35" s="108"/>
      <c r="I35" s="109"/>
      <c r="J35" s="26"/>
    </row>
    <row r="36" spans="1:11" ht="15" x14ac:dyDescent="0.25">
      <c r="A36" s="112" t="s">
        <v>8</v>
      </c>
      <c r="B36" s="113"/>
      <c r="C36" s="114"/>
      <c r="D36" s="20"/>
      <c r="E36" s="28"/>
      <c r="F36" s="28"/>
      <c r="G36" s="14">
        <f>SUM(G35)</f>
        <v>20000</v>
      </c>
      <c r="H36" s="110"/>
      <c r="I36" s="111"/>
      <c r="J36" s="13"/>
      <c r="K36" s="29"/>
    </row>
    <row r="37" spans="1:11" ht="15.75" x14ac:dyDescent="0.25">
      <c r="A37" s="128" t="s">
        <v>69</v>
      </c>
      <c r="B37" s="129"/>
      <c r="C37" s="130"/>
      <c r="D37" s="19" t="s">
        <v>12</v>
      </c>
      <c r="E37" s="66">
        <v>0</v>
      </c>
      <c r="F37" s="67"/>
      <c r="G37" s="68"/>
      <c r="H37" s="120"/>
      <c r="I37" s="121"/>
      <c r="J37" s="30"/>
      <c r="K37" s="29"/>
    </row>
    <row r="38" spans="1:11" ht="15.75" thickBot="1" x14ac:dyDescent="0.3">
      <c r="A38" s="115" t="s">
        <v>70</v>
      </c>
      <c r="B38" s="116"/>
      <c r="C38" s="117"/>
      <c r="D38" s="69"/>
      <c r="E38" s="70"/>
      <c r="F38" s="70"/>
      <c r="G38" s="71">
        <f>G36*(1+(E37/100))</f>
        <v>20000</v>
      </c>
      <c r="H38" s="100"/>
      <c r="I38" s="101"/>
      <c r="J38" s="13"/>
      <c r="K38" s="29"/>
    </row>
    <row r="39" spans="1:11" ht="15.75" thickTop="1" x14ac:dyDescent="0.2">
      <c r="A39" s="6"/>
      <c r="B39" s="1" t="s">
        <v>5</v>
      </c>
      <c r="C39" s="1"/>
      <c r="D39" s="1"/>
      <c r="E39" s="1"/>
      <c r="F39" s="49"/>
      <c r="G39" s="49">
        <f>G23+G33+G38</f>
        <v>202760</v>
      </c>
      <c r="H39" s="102"/>
      <c r="I39" s="103"/>
    </row>
    <row r="40" spans="1:11" ht="15.75" thickBot="1" x14ac:dyDescent="0.25">
      <c r="A40" s="7"/>
      <c r="B40" s="2" t="s">
        <v>4</v>
      </c>
      <c r="C40" s="2"/>
      <c r="D40" s="2"/>
      <c r="E40" s="2"/>
      <c r="F40" s="50"/>
      <c r="G40" s="50">
        <f>G39*1.17</f>
        <v>237229.19999999998</v>
      </c>
      <c r="H40" s="104"/>
      <c r="I40" s="105"/>
    </row>
    <row r="41" spans="1:11" ht="15" thickTop="1" x14ac:dyDescent="0.2"/>
    <row r="42" spans="1:11" x14ac:dyDescent="0.2">
      <c r="A42" s="15"/>
      <c r="D42" s="15"/>
      <c r="E42" s="15"/>
      <c r="F42" s="15"/>
      <c r="G42" s="15"/>
      <c r="H42" s="15"/>
    </row>
    <row r="43" spans="1:11" x14ac:dyDescent="0.2">
      <c r="A43" s="15"/>
      <c r="D43" s="15"/>
      <c r="E43" s="15"/>
      <c r="F43" s="15"/>
      <c r="G43" s="15"/>
      <c r="H43" s="15"/>
    </row>
    <row r="44" spans="1:11" x14ac:dyDescent="0.2">
      <c r="A44" s="15"/>
      <c r="D44" s="15"/>
      <c r="E44" s="15"/>
      <c r="F44" s="15"/>
      <c r="G44" s="15"/>
      <c r="H44" s="15"/>
    </row>
    <row r="45" spans="1:11" x14ac:dyDescent="0.2">
      <c r="A45" s="15"/>
      <c r="D45" s="15"/>
      <c r="E45" s="15"/>
      <c r="F45" s="15"/>
      <c r="G45" s="15"/>
      <c r="H45" s="15"/>
    </row>
    <row r="46" spans="1:11" x14ac:dyDescent="0.2">
      <c r="A46" s="15"/>
      <c r="D46" s="15"/>
      <c r="E46" s="15"/>
      <c r="F46" s="15"/>
      <c r="G46" s="15"/>
      <c r="H46" s="15"/>
    </row>
    <row r="47" spans="1:11" x14ac:dyDescent="0.2">
      <c r="A47" s="15"/>
      <c r="D47" s="15"/>
      <c r="E47" s="15"/>
      <c r="F47" s="15"/>
      <c r="G47" s="15"/>
      <c r="H47" s="15"/>
    </row>
    <row r="48" spans="1:11" x14ac:dyDescent="0.2">
      <c r="A48" s="15"/>
      <c r="D48" s="15"/>
      <c r="E48" s="15"/>
      <c r="F48" s="15"/>
      <c r="G48" s="15"/>
      <c r="H48" s="15"/>
    </row>
    <row r="49" spans="1:8" x14ac:dyDescent="0.2">
      <c r="A49" s="15"/>
      <c r="D49" s="15"/>
      <c r="E49" s="15"/>
      <c r="F49" s="15"/>
      <c r="G49" s="15"/>
      <c r="H49" s="15"/>
    </row>
    <row r="50" spans="1:8" x14ac:dyDescent="0.2">
      <c r="A50" s="15"/>
      <c r="D50" s="15"/>
      <c r="E50" s="15"/>
      <c r="F50" s="15"/>
      <c r="G50" s="15"/>
      <c r="H50" s="15"/>
    </row>
    <row r="51" spans="1:8" x14ac:dyDescent="0.2">
      <c r="A51" s="15"/>
      <c r="D51" s="15"/>
      <c r="E51" s="15"/>
      <c r="F51" s="15"/>
      <c r="G51" s="15"/>
      <c r="H51" s="15"/>
    </row>
    <row r="52" spans="1:8" x14ac:dyDescent="0.2">
      <c r="A52" s="15"/>
      <c r="D52" s="15"/>
      <c r="E52" s="15"/>
      <c r="F52" s="15"/>
      <c r="G52" s="15"/>
      <c r="H52" s="15"/>
    </row>
    <row r="53" spans="1:8" x14ac:dyDescent="0.2">
      <c r="A53" s="15"/>
      <c r="D53" s="15"/>
      <c r="E53" s="15"/>
      <c r="F53" s="15"/>
      <c r="G53" s="15"/>
      <c r="H53" s="15"/>
    </row>
    <row r="54" spans="1:8" x14ac:dyDescent="0.2">
      <c r="A54" s="15"/>
      <c r="D54" s="15"/>
      <c r="E54" s="15"/>
      <c r="F54" s="15"/>
      <c r="G54" s="15"/>
      <c r="H54" s="15"/>
    </row>
    <row r="55" spans="1:8" x14ac:dyDescent="0.2">
      <c r="A55" s="15"/>
      <c r="D55" s="15"/>
      <c r="E55" s="15"/>
      <c r="F55" s="15"/>
      <c r="G55" s="15"/>
      <c r="H55" s="15"/>
    </row>
    <row r="56" spans="1:8" x14ac:dyDescent="0.2">
      <c r="A56" s="15"/>
      <c r="D56" s="15"/>
      <c r="E56" s="15"/>
      <c r="F56" s="15"/>
      <c r="G56" s="15"/>
      <c r="H56" s="15"/>
    </row>
    <row r="57" spans="1:8" x14ac:dyDescent="0.2">
      <c r="A57" s="15"/>
      <c r="D57" s="15"/>
      <c r="E57" s="15"/>
      <c r="F57" s="15"/>
      <c r="G57" s="15"/>
      <c r="H57" s="15"/>
    </row>
    <row r="58" spans="1:8" x14ac:dyDescent="0.2">
      <c r="A58" s="15"/>
      <c r="D58" s="15"/>
      <c r="E58" s="15"/>
      <c r="F58" s="15"/>
      <c r="G58" s="15"/>
      <c r="H58" s="15"/>
    </row>
    <row r="59" spans="1:8" x14ac:dyDescent="0.2">
      <c r="A59" s="15"/>
      <c r="D59" s="15"/>
      <c r="E59" s="15"/>
      <c r="F59" s="15"/>
      <c r="G59" s="15"/>
      <c r="H59" s="15"/>
    </row>
    <row r="60" spans="1:8" x14ac:dyDescent="0.2">
      <c r="A60" s="15"/>
      <c r="D60" s="15"/>
      <c r="E60" s="15"/>
      <c r="F60" s="15"/>
      <c r="G60" s="15"/>
      <c r="H60" s="15"/>
    </row>
    <row r="61" spans="1:8" x14ac:dyDescent="0.2">
      <c r="A61" s="15"/>
      <c r="D61" s="15"/>
      <c r="E61" s="15"/>
      <c r="F61" s="15"/>
      <c r="G61" s="15"/>
      <c r="H61" s="15"/>
    </row>
    <row r="62" spans="1:8" x14ac:dyDescent="0.2">
      <c r="A62" s="15"/>
      <c r="D62" s="15"/>
      <c r="E62" s="15"/>
      <c r="F62" s="15"/>
      <c r="G62" s="15"/>
      <c r="H62" s="15"/>
    </row>
    <row r="63" spans="1:8" x14ac:dyDescent="0.2">
      <c r="A63" s="15"/>
      <c r="D63" s="15"/>
      <c r="E63" s="15"/>
      <c r="F63" s="15"/>
      <c r="G63" s="15"/>
      <c r="H63" s="15"/>
    </row>
    <row r="64" spans="1:8" x14ac:dyDescent="0.2">
      <c r="A64" s="15"/>
      <c r="D64" s="15"/>
      <c r="E64" s="15"/>
      <c r="F64" s="15"/>
      <c r="G64" s="15"/>
      <c r="H64" s="15"/>
    </row>
    <row r="65" spans="1:8" x14ac:dyDescent="0.2">
      <c r="A65" s="15"/>
      <c r="D65" s="15"/>
      <c r="E65" s="15"/>
      <c r="F65" s="15"/>
      <c r="G65" s="15"/>
      <c r="H65" s="15"/>
    </row>
    <row r="66" spans="1:8" x14ac:dyDescent="0.2">
      <c r="A66" s="15"/>
      <c r="D66" s="15"/>
      <c r="E66" s="15"/>
      <c r="F66" s="15"/>
      <c r="G66" s="15"/>
      <c r="H66" s="15"/>
    </row>
    <row r="67" spans="1:8" x14ac:dyDescent="0.2">
      <c r="A67" s="15"/>
      <c r="D67" s="15"/>
      <c r="E67" s="15"/>
      <c r="F67" s="15"/>
      <c r="G67" s="15"/>
      <c r="H67" s="15"/>
    </row>
    <row r="68" spans="1:8" x14ac:dyDescent="0.2">
      <c r="A68" s="15"/>
      <c r="D68" s="15"/>
      <c r="E68" s="15"/>
      <c r="F68" s="15"/>
      <c r="G68" s="15"/>
      <c r="H68" s="15"/>
    </row>
    <row r="69" spans="1:8" x14ac:dyDescent="0.2">
      <c r="A69" s="15"/>
      <c r="D69" s="15"/>
      <c r="E69" s="15"/>
      <c r="F69" s="15"/>
      <c r="G69" s="15"/>
      <c r="H69" s="15"/>
    </row>
    <row r="70" spans="1:8" x14ac:dyDescent="0.2">
      <c r="A70" s="15"/>
      <c r="D70" s="15"/>
      <c r="E70" s="15"/>
      <c r="F70" s="15"/>
      <c r="G70" s="15"/>
      <c r="H70" s="15"/>
    </row>
    <row r="71" spans="1:8" x14ac:dyDescent="0.2">
      <c r="A71" s="15"/>
      <c r="D71" s="15"/>
      <c r="E71" s="15"/>
      <c r="F71" s="15"/>
      <c r="G71" s="15"/>
      <c r="H71" s="15"/>
    </row>
    <row r="72" spans="1:8" x14ac:dyDescent="0.2">
      <c r="A72" s="15"/>
      <c r="D72" s="15"/>
      <c r="E72" s="15"/>
      <c r="F72" s="15"/>
      <c r="G72" s="15"/>
      <c r="H72" s="15"/>
    </row>
    <row r="73" spans="1:8" x14ac:dyDescent="0.2">
      <c r="A73" s="15"/>
      <c r="D73" s="15"/>
      <c r="E73" s="15"/>
      <c r="F73" s="15"/>
      <c r="G73" s="15"/>
      <c r="H73" s="15"/>
    </row>
    <row r="74" spans="1:8" x14ac:dyDescent="0.2">
      <c r="A74" s="15"/>
      <c r="D74" s="15"/>
      <c r="E74" s="15"/>
      <c r="F74" s="15"/>
      <c r="G74" s="15"/>
      <c r="H74" s="15"/>
    </row>
    <row r="75" spans="1:8" x14ac:dyDescent="0.2">
      <c r="A75" s="15"/>
      <c r="D75" s="15"/>
      <c r="E75" s="15"/>
      <c r="F75" s="15"/>
      <c r="G75" s="15"/>
      <c r="H75" s="15"/>
    </row>
    <row r="76" spans="1:8" x14ac:dyDescent="0.2">
      <c r="A76" s="15"/>
      <c r="D76" s="15"/>
      <c r="E76" s="15"/>
      <c r="F76" s="15"/>
      <c r="G76" s="15"/>
      <c r="H76" s="15"/>
    </row>
    <row r="77" spans="1:8" x14ac:dyDescent="0.2">
      <c r="A77" s="15"/>
      <c r="D77" s="15"/>
      <c r="E77" s="15"/>
      <c r="F77" s="15"/>
      <c r="G77" s="15"/>
      <c r="H77" s="15"/>
    </row>
    <row r="78" spans="1:8" x14ac:dyDescent="0.2">
      <c r="A78" s="15"/>
      <c r="D78" s="15"/>
      <c r="E78" s="15"/>
      <c r="F78" s="15"/>
      <c r="G78" s="15"/>
      <c r="H78" s="15"/>
    </row>
    <row r="79" spans="1:8" x14ac:dyDescent="0.2">
      <c r="A79" s="15"/>
      <c r="D79" s="15"/>
      <c r="E79" s="15"/>
      <c r="F79" s="15"/>
      <c r="G79" s="15"/>
      <c r="H79" s="15"/>
    </row>
    <row r="80" spans="1:8" x14ac:dyDescent="0.2">
      <c r="A80" s="15"/>
      <c r="D80" s="15"/>
      <c r="E80" s="15"/>
      <c r="F80" s="15"/>
      <c r="G80" s="15"/>
      <c r="H80" s="15"/>
    </row>
    <row r="81" spans="1:8" x14ac:dyDescent="0.2">
      <c r="A81" s="15"/>
      <c r="D81" s="15"/>
      <c r="E81" s="15"/>
      <c r="F81" s="15"/>
      <c r="G81" s="15"/>
      <c r="H81" s="15"/>
    </row>
    <row r="82" spans="1:8" x14ac:dyDescent="0.2">
      <c r="A82" s="15"/>
      <c r="D82" s="15"/>
      <c r="E82" s="15"/>
      <c r="F82" s="15"/>
      <c r="G82" s="15"/>
      <c r="H82" s="15"/>
    </row>
    <row r="83" spans="1:8" x14ac:dyDescent="0.2">
      <c r="A83" s="15"/>
      <c r="D83" s="15"/>
      <c r="E83" s="15"/>
      <c r="F83" s="15"/>
      <c r="G83" s="15"/>
      <c r="H83" s="15"/>
    </row>
    <row r="84" spans="1:8" x14ac:dyDescent="0.2">
      <c r="A84" s="15"/>
      <c r="D84" s="15"/>
      <c r="E84" s="15"/>
      <c r="F84" s="15"/>
      <c r="G84" s="15"/>
      <c r="H84" s="15"/>
    </row>
    <row r="85" spans="1:8" x14ac:dyDescent="0.2">
      <c r="A85" s="15"/>
      <c r="D85" s="15"/>
      <c r="E85" s="15"/>
      <c r="F85" s="15"/>
      <c r="G85" s="15"/>
      <c r="H85" s="15"/>
    </row>
    <row r="86" spans="1:8" x14ac:dyDescent="0.2">
      <c r="A86" s="15"/>
      <c r="D86" s="15"/>
      <c r="E86" s="15"/>
      <c r="F86" s="15"/>
      <c r="G86" s="15"/>
      <c r="H86" s="15"/>
    </row>
    <row r="87" spans="1:8" x14ac:dyDescent="0.2">
      <c r="A87" s="15"/>
      <c r="D87" s="15"/>
      <c r="E87" s="15"/>
      <c r="F87" s="15"/>
      <c r="G87" s="15"/>
      <c r="H87" s="15"/>
    </row>
  </sheetData>
  <mergeCells count="29">
    <mergeCell ref="A1:H1"/>
    <mergeCell ref="A23:C23"/>
    <mergeCell ref="B2:C2"/>
    <mergeCell ref="H2:I2"/>
    <mergeCell ref="H21:I21"/>
    <mergeCell ref="H22:I22"/>
    <mergeCell ref="H23:I23"/>
    <mergeCell ref="A21:C21"/>
    <mergeCell ref="A22:C22"/>
    <mergeCell ref="B25:C25"/>
    <mergeCell ref="B26:C26"/>
    <mergeCell ref="B27:C27"/>
    <mergeCell ref="B28:C28"/>
    <mergeCell ref="H37:I37"/>
    <mergeCell ref="H25:I31"/>
    <mergeCell ref="A36:C36"/>
    <mergeCell ref="A37:C37"/>
    <mergeCell ref="A32:C32"/>
    <mergeCell ref="A33:C33"/>
    <mergeCell ref="H33:I33"/>
    <mergeCell ref="H38:I38"/>
    <mergeCell ref="H39:I39"/>
    <mergeCell ref="H40:I40"/>
    <mergeCell ref="B29:C29"/>
    <mergeCell ref="H35:I35"/>
    <mergeCell ref="H36:I36"/>
    <mergeCell ref="B30:C30"/>
    <mergeCell ref="A31:C31"/>
    <mergeCell ref="A38:C38"/>
  </mergeCells>
  <pageMargins left="0.15748031496062992" right="0.15748031496062992" top="0.23622047244094491" bottom="0.19685039370078741" header="0.15748031496062992" footer="0.15748031496062992"/>
  <pageSetup paperSize="9" scale="85" orientation="portrait" r:id="rId1"/>
  <rowBreaks count="1" manualBreakCount="1">
    <brk id="23" max="16383" man="1"/>
  </rowBreaks>
  <ignoredErrors>
    <ignoredError sqref="E3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showGridLines="0" rightToLeft="1" view="pageBreakPreview" zoomScaleNormal="100" zoomScaleSheetLayoutView="100" workbookViewId="0">
      <pane ySplit="2" topLeftCell="A3" activePane="bottomLeft" state="frozen"/>
      <selection pane="bottomLeft" activeCell="A4" sqref="A4:A20"/>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5.375" style="89" bestFit="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77</v>
      </c>
      <c r="B1" s="137"/>
      <c r="C1" s="137"/>
      <c r="D1" s="137"/>
      <c r="E1" s="137"/>
      <c r="F1" s="137"/>
      <c r="G1" s="137"/>
      <c r="H1" s="137"/>
      <c r="I1" s="11">
        <f>G40</f>
        <v>312530.39999999997</v>
      </c>
    </row>
    <row r="2" spans="1:9" ht="16.5" thickTop="1" thickBot="1" x14ac:dyDescent="0.25">
      <c r="A2" s="3" t="s">
        <v>0</v>
      </c>
      <c r="B2" s="138" t="s">
        <v>1</v>
      </c>
      <c r="C2" s="139"/>
      <c r="D2" s="4" t="s">
        <v>2</v>
      </c>
      <c r="E2" s="77" t="s">
        <v>3</v>
      </c>
      <c r="F2" s="42" t="s">
        <v>11</v>
      </c>
      <c r="G2" s="42" t="s">
        <v>10</v>
      </c>
      <c r="H2" s="140" t="s">
        <v>46</v>
      </c>
      <c r="I2" s="141"/>
    </row>
    <row r="3" spans="1:9" s="5" customFormat="1" ht="21" thickTop="1" x14ac:dyDescent="0.3">
      <c r="A3" s="57">
        <v>1</v>
      </c>
      <c r="B3" s="58" t="s">
        <v>44</v>
      </c>
      <c r="C3" s="38"/>
      <c r="D3" s="52"/>
      <c r="E3" s="78"/>
      <c r="F3" s="55"/>
      <c r="G3" s="55"/>
      <c r="H3" s="56"/>
      <c r="I3" s="53"/>
    </row>
    <row r="4" spans="1:9" s="29" customFormat="1" x14ac:dyDescent="0.2">
      <c r="A4" s="33">
        <v>1.1000000000000001</v>
      </c>
      <c r="B4" s="37" t="s">
        <v>19</v>
      </c>
      <c r="C4" s="37" t="s">
        <v>20</v>
      </c>
      <c r="D4" s="36" t="s">
        <v>9</v>
      </c>
      <c r="E4" s="79">
        <v>1</v>
      </c>
      <c r="F4" s="43">
        <f>פורמט!F4</f>
        <v>8000</v>
      </c>
      <c r="G4" s="43">
        <f t="shared" ref="G4:G20" si="0">F4*E4</f>
        <v>8000</v>
      </c>
      <c r="H4" s="59" t="s">
        <v>47</v>
      </c>
      <c r="I4" s="40" t="s">
        <v>21</v>
      </c>
    </row>
    <row r="5" spans="1:9" s="29" customFormat="1" x14ac:dyDescent="0.2">
      <c r="A5" s="33">
        <v>1.2</v>
      </c>
      <c r="B5" s="37" t="s">
        <v>19</v>
      </c>
      <c r="C5" s="37" t="s">
        <v>20</v>
      </c>
      <c r="D5" s="36" t="s">
        <v>9</v>
      </c>
      <c r="E5" s="79">
        <v>1</v>
      </c>
      <c r="F5" s="43">
        <f>פורמט!F5</f>
        <v>8000</v>
      </c>
      <c r="G5" s="43">
        <f t="shared" si="0"/>
        <v>8000</v>
      </c>
      <c r="H5" s="59" t="s">
        <v>48</v>
      </c>
      <c r="I5" s="40" t="s">
        <v>21</v>
      </c>
    </row>
    <row r="6" spans="1:9" s="29" customFormat="1" x14ac:dyDescent="0.2">
      <c r="A6" s="33">
        <v>1.3</v>
      </c>
      <c r="B6" s="37" t="s">
        <v>19</v>
      </c>
      <c r="C6" s="37" t="s">
        <v>78</v>
      </c>
      <c r="D6" s="95" t="s">
        <v>9</v>
      </c>
      <c r="E6" s="79">
        <v>1</v>
      </c>
      <c r="F6" s="43">
        <v>6000</v>
      </c>
      <c r="G6" s="43">
        <f t="shared" si="0"/>
        <v>6000</v>
      </c>
      <c r="H6" s="59" t="s">
        <v>53</v>
      </c>
      <c r="I6" s="40" t="s">
        <v>33</v>
      </c>
    </row>
    <row r="7" spans="1:9" s="29" customFormat="1" x14ac:dyDescent="0.2">
      <c r="A7" s="33">
        <v>1.4</v>
      </c>
      <c r="B7" s="37" t="s">
        <v>22</v>
      </c>
      <c r="C7" s="37" t="s">
        <v>23</v>
      </c>
      <c r="D7" s="36" t="s">
        <v>9</v>
      </c>
      <c r="E7" s="79">
        <v>1</v>
      </c>
      <c r="F7" s="43">
        <f>פורמט!F7</f>
        <v>8000</v>
      </c>
      <c r="G7" s="43">
        <f t="shared" si="0"/>
        <v>8000</v>
      </c>
      <c r="H7" s="59" t="s">
        <v>49</v>
      </c>
      <c r="I7" s="40" t="s">
        <v>21</v>
      </c>
    </row>
    <row r="8" spans="1:9" s="39" customFormat="1" x14ac:dyDescent="0.2">
      <c r="A8" s="33">
        <v>1.5</v>
      </c>
      <c r="B8" s="37" t="s">
        <v>24</v>
      </c>
      <c r="C8" s="37" t="s">
        <v>23</v>
      </c>
      <c r="D8" s="36" t="s">
        <v>9</v>
      </c>
      <c r="E8" s="79">
        <v>1</v>
      </c>
      <c r="F8" s="43">
        <f>פורמט!F8</f>
        <v>5000</v>
      </c>
      <c r="G8" s="43">
        <f t="shared" si="0"/>
        <v>5000</v>
      </c>
      <c r="H8" s="59" t="s">
        <v>58</v>
      </c>
      <c r="I8" s="40" t="s">
        <v>25</v>
      </c>
    </row>
    <row r="9" spans="1:9" s="29" customFormat="1" x14ac:dyDescent="0.2">
      <c r="A9" s="94">
        <v>1.6</v>
      </c>
      <c r="B9" s="37" t="s">
        <v>26</v>
      </c>
      <c r="C9" s="37" t="s">
        <v>27</v>
      </c>
      <c r="D9" s="36" t="s">
        <v>9</v>
      </c>
      <c r="E9" s="79">
        <v>1</v>
      </c>
      <c r="F9" s="43">
        <f>פורמט!F9</f>
        <v>5000</v>
      </c>
      <c r="G9" s="43">
        <f t="shared" si="0"/>
        <v>5000</v>
      </c>
      <c r="H9" s="59" t="s">
        <v>50</v>
      </c>
      <c r="I9" s="40" t="s">
        <v>28</v>
      </c>
    </row>
    <row r="10" spans="1:9" s="39" customFormat="1" x14ac:dyDescent="0.2">
      <c r="A10" s="34">
        <v>1.7</v>
      </c>
      <c r="B10" s="37" t="s">
        <v>29</v>
      </c>
      <c r="C10" s="37" t="s">
        <v>27</v>
      </c>
      <c r="D10" s="36" t="s">
        <v>9</v>
      </c>
      <c r="E10" s="79">
        <v>1</v>
      </c>
      <c r="F10" s="43">
        <f>פורמט!F10</f>
        <v>5000</v>
      </c>
      <c r="G10" s="43">
        <f t="shared" si="0"/>
        <v>5000</v>
      </c>
      <c r="H10" s="59" t="s">
        <v>51</v>
      </c>
      <c r="I10" s="40" t="s">
        <v>43</v>
      </c>
    </row>
    <row r="11" spans="1:9" s="29" customFormat="1" x14ac:dyDescent="0.2">
      <c r="A11" s="33">
        <v>1.8</v>
      </c>
      <c r="B11" s="37" t="s">
        <v>30</v>
      </c>
      <c r="C11" s="37" t="s">
        <v>31</v>
      </c>
      <c r="D11" s="36" t="s">
        <v>9</v>
      </c>
      <c r="E11" s="79">
        <v>1</v>
      </c>
      <c r="F11" s="43">
        <f>פורמט!F11</f>
        <v>6000</v>
      </c>
      <c r="G11" s="43">
        <f t="shared" si="0"/>
        <v>6000</v>
      </c>
      <c r="H11" s="59" t="s">
        <v>52</v>
      </c>
      <c r="I11" s="40" t="s">
        <v>32</v>
      </c>
    </row>
    <row r="12" spans="1:9" s="29" customFormat="1" x14ac:dyDescent="0.2">
      <c r="A12" s="33">
        <v>1.9</v>
      </c>
      <c r="B12" s="37" t="s">
        <v>19</v>
      </c>
      <c r="C12" s="37" t="s">
        <v>34</v>
      </c>
      <c r="D12" s="36" t="s">
        <v>9</v>
      </c>
      <c r="E12" s="79"/>
      <c r="F12" s="43">
        <f>פורמט!F12</f>
        <v>8000</v>
      </c>
      <c r="G12" s="43">
        <f t="shared" si="0"/>
        <v>0</v>
      </c>
      <c r="H12" s="59" t="s">
        <v>54</v>
      </c>
      <c r="I12" s="40" t="s">
        <v>28</v>
      </c>
    </row>
    <row r="13" spans="1:9" s="29" customFormat="1" x14ac:dyDescent="0.2">
      <c r="A13" s="35">
        <v>1.1000000000000001</v>
      </c>
      <c r="B13" s="37" t="s">
        <v>19</v>
      </c>
      <c r="C13" s="37" t="s">
        <v>35</v>
      </c>
      <c r="D13" s="36" t="s">
        <v>9</v>
      </c>
      <c r="E13" s="79"/>
      <c r="F13" s="43">
        <f>פורמט!F13</f>
        <v>10000</v>
      </c>
      <c r="G13" s="43">
        <f t="shared" si="0"/>
        <v>0</v>
      </c>
      <c r="H13" s="59" t="s">
        <v>59</v>
      </c>
      <c r="I13" s="40" t="s">
        <v>36</v>
      </c>
    </row>
    <row r="14" spans="1:9" s="29" customFormat="1" x14ac:dyDescent="0.2">
      <c r="A14" s="35">
        <v>1.1100000000000001</v>
      </c>
      <c r="B14" s="37" t="s">
        <v>19</v>
      </c>
      <c r="C14" s="37" t="s">
        <v>37</v>
      </c>
      <c r="D14" s="36" t="s">
        <v>9</v>
      </c>
      <c r="E14" s="79"/>
      <c r="F14" s="43">
        <f>פורמט!F14</f>
        <v>6000</v>
      </c>
      <c r="G14" s="43">
        <f t="shared" si="0"/>
        <v>0</v>
      </c>
      <c r="H14" s="59" t="s">
        <v>60</v>
      </c>
      <c r="I14" s="40" t="s">
        <v>25</v>
      </c>
    </row>
    <row r="15" spans="1:9" s="29" customFormat="1" x14ac:dyDescent="0.2">
      <c r="A15" s="35">
        <v>1.1200000000000001</v>
      </c>
      <c r="B15" s="37" t="s">
        <v>19</v>
      </c>
      <c r="C15" s="37" t="s">
        <v>38</v>
      </c>
      <c r="D15" s="36" t="s">
        <v>9</v>
      </c>
      <c r="E15" s="79"/>
      <c r="F15" s="43">
        <f>פורמט!F15</f>
        <v>5000</v>
      </c>
      <c r="G15" s="43">
        <f t="shared" si="0"/>
        <v>0</v>
      </c>
      <c r="H15" s="59" t="s">
        <v>55</v>
      </c>
      <c r="I15" s="40" t="s">
        <v>39</v>
      </c>
    </row>
    <row r="16" spans="1:9" s="29" customFormat="1" x14ac:dyDescent="0.2">
      <c r="A16" s="35">
        <v>1.1299999999999999</v>
      </c>
      <c r="B16" s="37" t="s">
        <v>19</v>
      </c>
      <c r="C16" s="37" t="s">
        <v>31</v>
      </c>
      <c r="D16" s="36" t="s">
        <v>9</v>
      </c>
      <c r="E16" s="79"/>
      <c r="F16" s="43">
        <f>פורמט!F16</f>
        <v>8000</v>
      </c>
      <c r="G16" s="43">
        <f t="shared" si="0"/>
        <v>0</v>
      </c>
      <c r="H16" s="59" t="s">
        <v>56</v>
      </c>
      <c r="I16" s="40" t="s">
        <v>21</v>
      </c>
    </row>
    <row r="17" spans="1:9" s="29" customFormat="1" x14ac:dyDescent="0.2">
      <c r="A17" s="35">
        <v>1.1399999999999999</v>
      </c>
      <c r="B17" s="37" t="s">
        <v>19</v>
      </c>
      <c r="C17" s="37" t="s">
        <v>40</v>
      </c>
      <c r="D17" s="36" t="s">
        <v>9</v>
      </c>
      <c r="E17" s="79">
        <v>1</v>
      </c>
      <c r="F17" s="43">
        <f>פורמט!F17</f>
        <v>1500</v>
      </c>
      <c r="G17" s="43">
        <f t="shared" si="0"/>
        <v>1500</v>
      </c>
      <c r="H17" s="59" t="s">
        <v>73</v>
      </c>
      <c r="I17" s="40" t="s">
        <v>41</v>
      </c>
    </row>
    <row r="18" spans="1:9" s="29" customFormat="1" x14ac:dyDescent="0.2">
      <c r="A18" s="35">
        <v>1.1499999999999999</v>
      </c>
      <c r="B18" s="37" t="s">
        <v>19</v>
      </c>
      <c r="C18" s="37" t="s">
        <v>40</v>
      </c>
      <c r="D18" s="36" t="s">
        <v>9</v>
      </c>
      <c r="E18" s="79">
        <v>1</v>
      </c>
      <c r="F18" s="43">
        <f>פורמט!F18</f>
        <v>1500</v>
      </c>
      <c r="G18" s="43">
        <f t="shared" si="0"/>
        <v>1500</v>
      </c>
      <c r="H18" s="59" t="s">
        <v>57</v>
      </c>
      <c r="I18" s="40" t="s">
        <v>42</v>
      </c>
    </row>
    <row r="19" spans="1:9" s="29" customFormat="1" x14ac:dyDescent="0.2">
      <c r="A19" s="35">
        <v>1.1599999999999999</v>
      </c>
      <c r="B19" s="37" t="s">
        <v>30</v>
      </c>
      <c r="C19" s="37" t="s">
        <v>40</v>
      </c>
      <c r="D19" s="36" t="s">
        <v>9</v>
      </c>
      <c r="E19" s="79">
        <v>1</v>
      </c>
      <c r="F19" s="43">
        <f>פורמט!F19</f>
        <v>1500</v>
      </c>
      <c r="G19" s="43">
        <f t="shared" si="0"/>
        <v>1500</v>
      </c>
      <c r="H19" s="59" t="s">
        <v>57</v>
      </c>
      <c r="I19" s="40" t="s">
        <v>42</v>
      </c>
    </row>
    <row r="20" spans="1:9" s="29" customFormat="1" x14ac:dyDescent="0.2">
      <c r="A20" s="35">
        <v>1.17</v>
      </c>
      <c r="B20" s="37" t="s">
        <v>26</v>
      </c>
      <c r="C20" s="37" t="s">
        <v>40</v>
      </c>
      <c r="D20" s="36" t="s">
        <v>9</v>
      </c>
      <c r="E20" s="79">
        <v>1</v>
      </c>
      <c r="F20" s="43">
        <f>פורמט!F20</f>
        <v>1500</v>
      </c>
      <c r="G20" s="43">
        <f t="shared" si="0"/>
        <v>1500</v>
      </c>
      <c r="H20" s="59" t="s">
        <v>57</v>
      </c>
      <c r="I20" s="40" t="s">
        <v>42</v>
      </c>
    </row>
    <row r="21" spans="1:9" ht="15" x14ac:dyDescent="0.25">
      <c r="A21" s="112" t="s">
        <v>6</v>
      </c>
      <c r="B21" s="113"/>
      <c r="C21" s="114"/>
      <c r="D21" s="21"/>
      <c r="E21" s="80"/>
      <c r="F21" s="44"/>
      <c r="G21" s="45">
        <f>SUM(G4:G20)</f>
        <v>57000</v>
      </c>
      <c r="H21" s="142"/>
      <c r="I21" s="143"/>
    </row>
    <row r="22" spans="1:9" ht="15" x14ac:dyDescent="0.25">
      <c r="A22" s="131" t="s">
        <v>14</v>
      </c>
      <c r="B22" s="132"/>
      <c r="C22" s="133"/>
      <c r="D22" s="20" t="s">
        <v>12</v>
      </c>
      <c r="E22" s="81"/>
      <c r="F22" s="46"/>
      <c r="G22" s="47"/>
      <c r="H22" s="144"/>
      <c r="I22" s="145"/>
    </row>
    <row r="23" spans="1:9" ht="15.75" thickBot="1" x14ac:dyDescent="0.3">
      <c r="A23" s="115" t="s">
        <v>13</v>
      </c>
      <c r="B23" s="116"/>
      <c r="C23" s="117"/>
      <c r="D23" s="21"/>
      <c r="E23" s="80"/>
      <c r="F23" s="44"/>
      <c r="G23" s="45">
        <f>G21*(1-(E22/100))</f>
        <v>57000</v>
      </c>
      <c r="H23" s="134"/>
      <c r="I23" s="135"/>
    </row>
    <row r="24" spans="1:9" s="5" customFormat="1" ht="21.75" thickTop="1" thickBot="1" x14ac:dyDescent="0.35">
      <c r="A24" s="8">
        <v>2</v>
      </c>
      <c r="B24" s="9" t="s">
        <v>45</v>
      </c>
      <c r="C24" s="9"/>
      <c r="D24" s="60"/>
      <c r="E24" s="82"/>
      <c r="F24" s="63"/>
      <c r="G24" s="63"/>
      <c r="H24" s="41"/>
      <c r="I24" s="61"/>
    </row>
    <row r="25" spans="1:9" s="18" customFormat="1" ht="15" customHeight="1" thickTop="1" x14ac:dyDescent="0.2">
      <c r="A25" s="17">
        <v>2.1</v>
      </c>
      <c r="B25" s="118" t="s">
        <v>74</v>
      </c>
      <c r="C25" s="119"/>
      <c r="D25" s="64" t="s">
        <v>61</v>
      </c>
      <c r="E25" s="83">
        <v>2</v>
      </c>
      <c r="F25" s="65">
        <f>פורמט!F25</f>
        <v>5000</v>
      </c>
      <c r="G25" s="65">
        <f t="shared" ref="G25:G30" si="1">F25*E25</f>
        <v>10000</v>
      </c>
      <c r="H25" s="122" t="s">
        <v>76</v>
      </c>
      <c r="I25" s="123"/>
    </row>
    <row r="26" spans="1:9" s="18" customFormat="1" ht="14.25" customHeight="1" x14ac:dyDescent="0.2">
      <c r="A26" s="17">
        <v>2.2000000000000002</v>
      </c>
      <c r="B26" s="106" t="s">
        <v>75</v>
      </c>
      <c r="C26" s="107"/>
      <c r="D26" s="16" t="s">
        <v>61</v>
      </c>
      <c r="E26" s="79">
        <v>2</v>
      </c>
      <c r="F26" s="65">
        <f>פורמט!F26</f>
        <v>7000</v>
      </c>
      <c r="G26" s="43">
        <f t="shared" si="1"/>
        <v>14000</v>
      </c>
      <c r="H26" s="124"/>
      <c r="I26" s="125"/>
    </row>
    <row r="27" spans="1:9" s="18" customFormat="1" ht="14.25" customHeight="1" x14ac:dyDescent="0.2">
      <c r="A27" s="17">
        <v>2.2999999999999998</v>
      </c>
      <c r="B27" s="106" t="s">
        <v>65</v>
      </c>
      <c r="C27" s="107"/>
      <c r="D27" s="16" t="s">
        <v>61</v>
      </c>
      <c r="E27" s="79">
        <v>2</v>
      </c>
      <c r="F27" s="65">
        <f>פורמט!F27</f>
        <v>9000</v>
      </c>
      <c r="G27" s="43">
        <f t="shared" si="1"/>
        <v>18000</v>
      </c>
      <c r="H27" s="124"/>
      <c r="I27" s="125"/>
    </row>
    <row r="28" spans="1:9" s="18" customFormat="1" ht="14.25" customHeight="1" x14ac:dyDescent="0.2">
      <c r="A28" s="17">
        <v>2.4</v>
      </c>
      <c r="B28" s="106" t="s">
        <v>62</v>
      </c>
      <c r="C28" s="107"/>
      <c r="D28" s="16" t="s">
        <v>61</v>
      </c>
      <c r="E28" s="79">
        <v>2</v>
      </c>
      <c r="F28" s="65">
        <f>פורמט!F28</f>
        <v>15000</v>
      </c>
      <c r="G28" s="43">
        <f t="shared" si="1"/>
        <v>30000</v>
      </c>
      <c r="H28" s="124"/>
      <c r="I28" s="125"/>
    </row>
    <row r="29" spans="1:9" s="18" customFormat="1" ht="14.25" customHeight="1" x14ac:dyDescent="0.2">
      <c r="A29" s="17">
        <v>2.5</v>
      </c>
      <c r="B29" s="106" t="s">
        <v>66</v>
      </c>
      <c r="C29" s="107"/>
      <c r="D29" s="16" t="s">
        <v>61</v>
      </c>
      <c r="E29" s="79">
        <v>1</v>
      </c>
      <c r="F29" s="65">
        <f>פורמט!F29</f>
        <v>23000</v>
      </c>
      <c r="G29" s="43">
        <f t="shared" si="1"/>
        <v>23000</v>
      </c>
      <c r="H29" s="124"/>
      <c r="I29" s="125"/>
    </row>
    <row r="30" spans="1:9" s="18" customFormat="1" x14ac:dyDescent="0.2">
      <c r="A30" s="17">
        <v>2.6</v>
      </c>
      <c r="B30" s="106" t="s">
        <v>64</v>
      </c>
      <c r="C30" s="107"/>
      <c r="D30" s="16" t="s">
        <v>63</v>
      </c>
      <c r="E30" s="79">
        <f>12*E25*10+12*E26*20+12*E27*50+12*E28*80+12*E29*150</f>
        <v>5640</v>
      </c>
      <c r="F30" s="43">
        <v>8</v>
      </c>
      <c r="G30" s="43">
        <f t="shared" si="1"/>
        <v>45120</v>
      </c>
      <c r="H30" s="124"/>
      <c r="I30" s="125"/>
    </row>
    <row r="31" spans="1:9" ht="15" x14ac:dyDescent="0.25">
      <c r="A31" s="112" t="s">
        <v>7</v>
      </c>
      <c r="B31" s="113"/>
      <c r="C31" s="114"/>
      <c r="D31" s="20"/>
      <c r="E31" s="28"/>
      <c r="F31" s="43"/>
      <c r="G31" s="48">
        <f>SUM(G25:G30)</f>
        <v>140120</v>
      </c>
      <c r="H31" s="126"/>
      <c r="I31" s="127"/>
    </row>
    <row r="32" spans="1:9" ht="15" x14ac:dyDescent="0.25">
      <c r="A32" s="131" t="s">
        <v>15</v>
      </c>
      <c r="B32" s="132"/>
      <c r="C32" s="133"/>
      <c r="D32" s="20" t="s">
        <v>12</v>
      </c>
      <c r="E32" s="81"/>
      <c r="F32" s="46"/>
      <c r="G32" s="47"/>
      <c r="H32" s="93"/>
      <c r="I32" s="73"/>
    </row>
    <row r="33" spans="1:11" ht="15.75" thickBot="1" x14ac:dyDescent="0.3">
      <c r="A33" s="115" t="s">
        <v>16</v>
      </c>
      <c r="B33" s="116"/>
      <c r="C33" s="117"/>
      <c r="D33" s="21"/>
      <c r="E33" s="80"/>
      <c r="F33" s="44"/>
      <c r="G33" s="45">
        <f>G31*(1-(E32/100))</f>
        <v>140120</v>
      </c>
      <c r="H33" s="134"/>
      <c r="I33" s="135"/>
    </row>
    <row r="34" spans="1:11" s="5" customFormat="1" ht="21.75" thickTop="1" thickBot="1" x14ac:dyDescent="0.35">
      <c r="A34" s="8">
        <v>3</v>
      </c>
      <c r="B34" s="9" t="s">
        <v>67</v>
      </c>
      <c r="C34" s="9"/>
      <c r="D34" s="10"/>
      <c r="E34" s="84"/>
      <c r="F34" s="74"/>
      <c r="G34" s="63"/>
      <c r="H34" s="41"/>
      <c r="I34" s="61"/>
    </row>
    <row r="35" spans="1:11" s="27" customFormat="1" ht="15" thickTop="1" x14ac:dyDescent="0.2">
      <c r="A35" s="22" t="s">
        <v>68</v>
      </c>
      <c r="B35" s="23" t="s">
        <v>17</v>
      </c>
      <c r="C35" s="23"/>
      <c r="D35" s="24" t="s">
        <v>9</v>
      </c>
      <c r="E35" s="85" t="s">
        <v>18</v>
      </c>
      <c r="F35" s="25">
        <v>70000</v>
      </c>
      <c r="G35" s="25">
        <f t="shared" ref="G35" si="2">F35*E35</f>
        <v>70000</v>
      </c>
      <c r="H35" s="108"/>
      <c r="I35" s="109"/>
      <c r="J35" s="26"/>
    </row>
    <row r="36" spans="1:11" ht="15" x14ac:dyDescent="0.25">
      <c r="A36" s="112" t="s">
        <v>8</v>
      </c>
      <c r="B36" s="113"/>
      <c r="C36" s="114"/>
      <c r="D36" s="20"/>
      <c r="E36" s="28"/>
      <c r="F36" s="28"/>
      <c r="G36" s="14">
        <f>SUM(G35)</f>
        <v>70000</v>
      </c>
      <c r="H36" s="110"/>
      <c r="I36" s="111"/>
      <c r="J36" s="13"/>
      <c r="K36" s="29"/>
    </row>
    <row r="37" spans="1:11" ht="15.75" x14ac:dyDescent="0.25">
      <c r="A37" s="128" t="s">
        <v>72</v>
      </c>
      <c r="B37" s="129"/>
      <c r="C37" s="130"/>
      <c r="D37" s="19" t="s">
        <v>12</v>
      </c>
      <c r="E37" s="86"/>
      <c r="F37" s="67"/>
      <c r="G37" s="68"/>
      <c r="H37" s="120"/>
      <c r="I37" s="121"/>
      <c r="J37" s="30"/>
      <c r="K37" s="29"/>
    </row>
    <row r="38" spans="1:11" ht="15.75" thickBot="1" x14ac:dyDescent="0.3">
      <c r="A38" s="115" t="s">
        <v>71</v>
      </c>
      <c r="B38" s="116"/>
      <c r="C38" s="117"/>
      <c r="D38" s="69"/>
      <c r="E38" s="70"/>
      <c r="F38" s="70"/>
      <c r="G38" s="71">
        <f>G36*(1+(E37/100))</f>
        <v>70000</v>
      </c>
      <c r="H38" s="100"/>
      <c r="I38" s="101"/>
      <c r="J38" s="13"/>
      <c r="K38" s="29"/>
    </row>
    <row r="39" spans="1:11" ht="15.75" thickTop="1" x14ac:dyDescent="0.2">
      <c r="A39" s="6"/>
      <c r="B39" s="1" t="s">
        <v>5</v>
      </c>
      <c r="C39" s="1"/>
      <c r="D39" s="1"/>
      <c r="E39" s="87"/>
      <c r="F39" s="49"/>
      <c r="G39" s="49">
        <f>G23+G33+G38</f>
        <v>267120</v>
      </c>
      <c r="H39" s="102"/>
      <c r="I39" s="103"/>
    </row>
    <row r="40" spans="1:11" ht="15.75" thickBot="1" x14ac:dyDescent="0.25">
      <c r="A40" s="7"/>
      <c r="B40" s="2" t="s">
        <v>4</v>
      </c>
      <c r="C40" s="2"/>
      <c r="D40" s="2"/>
      <c r="E40" s="88"/>
      <c r="F40" s="50"/>
      <c r="G40" s="50">
        <f>G39*1.17</f>
        <v>312530.39999999997</v>
      </c>
      <c r="H40" s="104"/>
      <c r="I40" s="105"/>
    </row>
    <row r="41" spans="1:11" ht="15" thickTop="1" x14ac:dyDescent="0.2"/>
    <row r="42" spans="1:11" x14ac:dyDescent="0.2">
      <c r="A42" s="15"/>
      <c r="D42" s="15"/>
      <c r="E42" s="90"/>
      <c r="F42" s="15"/>
      <c r="G42" s="15"/>
      <c r="H42" s="31"/>
    </row>
    <row r="43" spans="1:11" x14ac:dyDescent="0.2">
      <c r="A43" s="15"/>
      <c r="D43" s="15"/>
      <c r="E43" s="90"/>
      <c r="F43" s="15"/>
      <c r="G43" s="15"/>
      <c r="H43" s="31"/>
    </row>
    <row r="44" spans="1:11" x14ac:dyDescent="0.2">
      <c r="A44" s="15"/>
      <c r="D44" s="15"/>
      <c r="E44" s="90"/>
      <c r="F44" s="15"/>
      <c r="G44" s="15"/>
      <c r="H44" s="31"/>
    </row>
    <row r="45" spans="1:11" x14ac:dyDescent="0.2">
      <c r="A45" s="15"/>
      <c r="D45" s="15"/>
      <c r="E45" s="90"/>
      <c r="F45" s="15"/>
      <c r="G45" s="15"/>
      <c r="H45" s="31"/>
    </row>
    <row r="46" spans="1:11" x14ac:dyDescent="0.2">
      <c r="A46" s="15"/>
      <c r="D46" s="15"/>
      <c r="E46" s="90"/>
      <c r="F46" s="15"/>
      <c r="G46" s="15"/>
      <c r="H46" s="31"/>
    </row>
    <row r="47" spans="1:11" x14ac:dyDescent="0.2">
      <c r="A47" s="15"/>
      <c r="D47" s="15"/>
      <c r="E47" s="90"/>
      <c r="F47" s="15"/>
      <c r="G47" s="15"/>
      <c r="H47" s="31"/>
    </row>
    <row r="48" spans="1:11" x14ac:dyDescent="0.2">
      <c r="A48" s="15"/>
      <c r="D48" s="15"/>
      <c r="E48" s="90"/>
      <c r="F48" s="15"/>
      <c r="G48" s="15"/>
      <c r="H48" s="31"/>
    </row>
    <row r="49" spans="1:8" x14ac:dyDescent="0.2">
      <c r="A49" s="15"/>
      <c r="D49" s="15"/>
      <c r="E49" s="90"/>
      <c r="F49" s="15"/>
      <c r="G49" s="15"/>
      <c r="H49" s="31"/>
    </row>
    <row r="50" spans="1:8" x14ac:dyDescent="0.2">
      <c r="A50" s="15"/>
      <c r="D50" s="15"/>
      <c r="E50" s="90"/>
      <c r="F50" s="15"/>
      <c r="G50" s="15"/>
      <c r="H50" s="31"/>
    </row>
    <row r="51" spans="1:8" x14ac:dyDescent="0.2">
      <c r="A51" s="15"/>
      <c r="D51" s="15"/>
      <c r="E51" s="90"/>
      <c r="F51" s="15"/>
      <c r="G51" s="15"/>
      <c r="H51" s="31"/>
    </row>
    <row r="52" spans="1:8" x14ac:dyDescent="0.2">
      <c r="A52" s="15"/>
      <c r="D52" s="15"/>
      <c r="E52" s="90"/>
      <c r="F52" s="15"/>
      <c r="G52" s="15"/>
      <c r="H52" s="31"/>
    </row>
    <row r="53" spans="1:8" x14ac:dyDescent="0.2">
      <c r="A53" s="15"/>
      <c r="D53" s="15"/>
      <c r="E53" s="90"/>
      <c r="F53" s="15"/>
      <c r="G53" s="15"/>
      <c r="H53" s="31"/>
    </row>
    <row r="54" spans="1:8" x14ac:dyDescent="0.2">
      <c r="A54" s="15"/>
      <c r="D54" s="15"/>
      <c r="E54" s="90"/>
      <c r="F54" s="15"/>
      <c r="G54" s="15"/>
      <c r="H54" s="31"/>
    </row>
    <row r="55" spans="1:8" x14ac:dyDescent="0.2">
      <c r="A55" s="15"/>
      <c r="D55" s="15"/>
      <c r="E55" s="90"/>
      <c r="F55" s="15"/>
      <c r="G55" s="15"/>
      <c r="H55" s="31"/>
    </row>
    <row r="56" spans="1:8" x14ac:dyDescent="0.2">
      <c r="A56" s="15"/>
      <c r="D56" s="15"/>
      <c r="E56" s="90"/>
      <c r="F56" s="15"/>
      <c r="G56" s="15"/>
      <c r="H56" s="31"/>
    </row>
    <row r="57" spans="1:8" x14ac:dyDescent="0.2">
      <c r="A57" s="15"/>
      <c r="D57" s="15"/>
      <c r="E57" s="90"/>
      <c r="F57" s="15"/>
      <c r="G57" s="15"/>
      <c r="H57" s="31"/>
    </row>
    <row r="58" spans="1:8" x14ac:dyDescent="0.2">
      <c r="A58" s="15"/>
      <c r="D58" s="15"/>
      <c r="E58" s="90"/>
      <c r="F58" s="15"/>
      <c r="G58" s="15"/>
      <c r="H58" s="31"/>
    </row>
    <row r="59" spans="1:8" x14ac:dyDescent="0.2">
      <c r="A59" s="15"/>
      <c r="D59" s="15"/>
      <c r="E59" s="90"/>
      <c r="F59" s="15"/>
      <c r="G59" s="15"/>
      <c r="H59" s="31"/>
    </row>
    <row r="60" spans="1:8" x14ac:dyDescent="0.2">
      <c r="A60" s="15"/>
      <c r="D60" s="15"/>
      <c r="E60" s="90"/>
      <c r="F60" s="15"/>
      <c r="G60" s="15"/>
      <c r="H60" s="31"/>
    </row>
    <row r="61" spans="1:8" x14ac:dyDescent="0.2">
      <c r="A61" s="15"/>
      <c r="D61" s="15"/>
      <c r="E61" s="90"/>
      <c r="F61" s="15"/>
      <c r="G61" s="15"/>
      <c r="H61" s="31"/>
    </row>
    <row r="62" spans="1:8" x14ac:dyDescent="0.2">
      <c r="A62" s="15"/>
      <c r="D62" s="15"/>
      <c r="E62" s="90"/>
      <c r="F62" s="15"/>
      <c r="G62" s="15"/>
      <c r="H62" s="31"/>
    </row>
    <row r="63" spans="1:8" x14ac:dyDescent="0.2">
      <c r="A63" s="15"/>
      <c r="D63" s="15"/>
      <c r="E63" s="90"/>
      <c r="F63" s="15"/>
      <c r="G63" s="15"/>
      <c r="H63" s="31"/>
    </row>
    <row r="64" spans="1:8" x14ac:dyDescent="0.2">
      <c r="A64" s="15"/>
      <c r="D64" s="15"/>
      <c r="E64" s="90"/>
      <c r="F64" s="15"/>
      <c r="G64" s="15"/>
      <c r="H64" s="31"/>
    </row>
    <row r="65" spans="1:8" x14ac:dyDescent="0.2">
      <c r="A65" s="15"/>
      <c r="D65" s="15"/>
      <c r="E65" s="90"/>
      <c r="F65" s="15"/>
      <c r="G65" s="15"/>
      <c r="H65" s="31"/>
    </row>
    <row r="66" spans="1:8" x14ac:dyDescent="0.2">
      <c r="A66" s="15"/>
      <c r="D66" s="15"/>
      <c r="E66" s="90"/>
      <c r="F66" s="15"/>
      <c r="G66" s="15"/>
      <c r="H66" s="31"/>
    </row>
    <row r="67" spans="1:8" x14ac:dyDescent="0.2">
      <c r="A67" s="15"/>
      <c r="D67" s="15"/>
      <c r="E67" s="90"/>
      <c r="F67" s="15"/>
      <c r="G67" s="15"/>
      <c r="H67" s="31"/>
    </row>
    <row r="68" spans="1:8" x14ac:dyDescent="0.2">
      <c r="A68" s="15"/>
      <c r="D68" s="15"/>
      <c r="E68" s="90"/>
      <c r="F68" s="15"/>
      <c r="G68" s="15"/>
      <c r="H68" s="31"/>
    </row>
    <row r="69" spans="1:8" x14ac:dyDescent="0.2">
      <c r="A69" s="15"/>
      <c r="D69" s="15"/>
      <c r="E69" s="90"/>
      <c r="F69" s="15"/>
      <c r="G69" s="15"/>
      <c r="H69" s="31"/>
    </row>
    <row r="70" spans="1:8" x14ac:dyDescent="0.2">
      <c r="A70" s="15"/>
      <c r="D70" s="15"/>
      <c r="E70" s="90"/>
      <c r="F70" s="15"/>
      <c r="G70" s="15"/>
      <c r="H70" s="31"/>
    </row>
    <row r="71" spans="1:8" x14ac:dyDescent="0.2">
      <c r="A71" s="15"/>
      <c r="D71" s="15"/>
      <c r="E71" s="90"/>
      <c r="F71" s="15"/>
      <c r="G71" s="15"/>
      <c r="H71" s="31"/>
    </row>
    <row r="72" spans="1:8" x14ac:dyDescent="0.2">
      <c r="A72" s="15"/>
      <c r="D72" s="15"/>
      <c r="E72" s="90"/>
      <c r="F72" s="15"/>
      <c r="G72" s="15"/>
      <c r="H72" s="31"/>
    </row>
    <row r="73" spans="1:8" x14ac:dyDescent="0.2">
      <c r="A73" s="15"/>
      <c r="D73" s="15"/>
      <c r="E73" s="90"/>
      <c r="F73" s="15"/>
      <c r="G73" s="15"/>
      <c r="H73" s="31"/>
    </row>
    <row r="74" spans="1:8" x14ac:dyDescent="0.2">
      <c r="A74" s="15"/>
      <c r="D74" s="15"/>
      <c r="E74" s="90"/>
      <c r="F74" s="15"/>
      <c r="G74" s="15"/>
      <c r="H74" s="31"/>
    </row>
    <row r="75" spans="1:8" x14ac:dyDescent="0.2">
      <c r="A75" s="15"/>
      <c r="D75" s="15"/>
      <c r="E75" s="90"/>
      <c r="F75" s="15"/>
      <c r="G75" s="15"/>
      <c r="H75" s="31"/>
    </row>
    <row r="76" spans="1:8" x14ac:dyDescent="0.2">
      <c r="A76" s="15"/>
      <c r="D76" s="15"/>
      <c r="E76" s="90"/>
      <c r="F76" s="15"/>
      <c r="G76" s="15"/>
      <c r="H76" s="31"/>
    </row>
    <row r="77" spans="1:8" x14ac:dyDescent="0.2">
      <c r="A77" s="15"/>
      <c r="D77" s="15"/>
      <c r="E77" s="90"/>
      <c r="F77" s="15"/>
      <c r="G77" s="15"/>
      <c r="H77" s="31"/>
    </row>
    <row r="78" spans="1:8" x14ac:dyDescent="0.2">
      <c r="A78" s="15"/>
      <c r="D78" s="15"/>
      <c r="E78" s="90"/>
      <c r="F78" s="15"/>
      <c r="G78" s="15"/>
      <c r="H78" s="31"/>
    </row>
    <row r="79" spans="1:8" x14ac:dyDescent="0.2">
      <c r="A79" s="15"/>
      <c r="D79" s="15"/>
      <c r="E79" s="90"/>
      <c r="F79" s="15"/>
      <c r="G79" s="15"/>
      <c r="H79" s="31"/>
    </row>
    <row r="80" spans="1:8" x14ac:dyDescent="0.2">
      <c r="A80" s="15"/>
      <c r="D80" s="15"/>
      <c r="E80" s="90"/>
      <c r="F80" s="15"/>
      <c r="G80" s="15"/>
      <c r="H80" s="31"/>
    </row>
    <row r="81" spans="1:8" x14ac:dyDescent="0.2">
      <c r="A81" s="15"/>
      <c r="D81" s="15"/>
      <c r="E81" s="90"/>
      <c r="F81" s="15"/>
      <c r="G81" s="15"/>
      <c r="H81" s="31"/>
    </row>
    <row r="82" spans="1:8" x14ac:dyDescent="0.2">
      <c r="A82" s="15"/>
      <c r="D82" s="15"/>
      <c r="E82" s="90"/>
      <c r="F82" s="15"/>
      <c r="G82" s="15"/>
      <c r="H82" s="31"/>
    </row>
    <row r="83" spans="1:8" x14ac:dyDescent="0.2">
      <c r="A83" s="15"/>
      <c r="D83" s="15"/>
      <c r="E83" s="90"/>
      <c r="F83" s="15"/>
      <c r="G83" s="15"/>
      <c r="H83" s="31"/>
    </row>
    <row r="84" spans="1:8" x14ac:dyDescent="0.2">
      <c r="A84" s="15"/>
      <c r="D84" s="15"/>
      <c r="E84" s="90"/>
      <c r="F84" s="15"/>
      <c r="G84" s="15"/>
      <c r="H84" s="31"/>
    </row>
    <row r="85" spans="1:8" x14ac:dyDescent="0.2">
      <c r="A85" s="15"/>
      <c r="D85" s="15"/>
      <c r="E85" s="90"/>
      <c r="F85" s="15"/>
      <c r="G85" s="15"/>
      <c r="H85" s="31"/>
    </row>
    <row r="86" spans="1:8" x14ac:dyDescent="0.2">
      <c r="A86" s="15"/>
      <c r="D86" s="15"/>
      <c r="E86" s="90"/>
      <c r="F86" s="15"/>
      <c r="G86" s="15"/>
      <c r="H86" s="31"/>
    </row>
    <row r="87" spans="1:8" x14ac:dyDescent="0.2">
      <c r="A87" s="15"/>
      <c r="D87" s="15"/>
      <c r="E87" s="90"/>
      <c r="F87" s="15"/>
      <c r="G87" s="15"/>
      <c r="H87" s="31"/>
    </row>
  </sheetData>
  <protectedRanges>
    <protectedRange sqref="D77" name="טווח1_1"/>
  </protectedRanges>
  <mergeCells count="29">
    <mergeCell ref="A22:C22"/>
    <mergeCell ref="H22:I22"/>
    <mergeCell ref="A23:C23"/>
    <mergeCell ref="H23:I23"/>
    <mergeCell ref="B25:C25"/>
    <mergeCell ref="H25:I31"/>
    <mergeCell ref="B26:C26"/>
    <mergeCell ref="B27:C27"/>
    <mergeCell ref="B28:C28"/>
    <mergeCell ref="B29:C29"/>
    <mergeCell ref="B30:C30"/>
    <mergeCell ref="A31:C31"/>
    <mergeCell ref="A1:H1"/>
    <mergeCell ref="B2:C2"/>
    <mergeCell ref="H2:I2"/>
    <mergeCell ref="A21:C21"/>
    <mergeCell ref="H21:I21"/>
    <mergeCell ref="A32:C32"/>
    <mergeCell ref="A33:C33"/>
    <mergeCell ref="H33:I33"/>
    <mergeCell ref="A38:C38"/>
    <mergeCell ref="H38:I38"/>
    <mergeCell ref="H39:I39"/>
    <mergeCell ref="H40:I40"/>
    <mergeCell ref="H35:I35"/>
    <mergeCell ref="A36:C36"/>
    <mergeCell ref="H36:I36"/>
    <mergeCell ref="A37:C37"/>
    <mergeCell ref="H37:I37"/>
  </mergeCells>
  <pageMargins left="0.7" right="0.7" top="0.75" bottom="0.75" header="0.3" footer="0.3"/>
  <pageSetup paperSize="9" scale="73" orientation="portrait" r:id="rId1"/>
  <ignoredErrors>
    <ignoredError sqref="E3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showGridLines="0" rightToLeft="1" view="pageBreakPreview" zoomScaleNormal="100" zoomScaleSheetLayoutView="100" workbookViewId="0">
      <pane ySplit="2" topLeftCell="A27" activePane="bottomLeft" state="frozen"/>
      <selection pane="bottomLeft" activeCell="G41" sqref="G41"/>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5.875" style="3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77</v>
      </c>
      <c r="B1" s="137"/>
      <c r="C1" s="137"/>
      <c r="D1" s="137"/>
      <c r="E1" s="137"/>
      <c r="F1" s="137"/>
      <c r="G1" s="137"/>
      <c r="H1" s="137"/>
      <c r="I1" s="11">
        <f>G40</f>
        <v>71042.399999999994</v>
      </c>
    </row>
    <row r="2" spans="1:9" ht="16.5" thickTop="1" thickBot="1" x14ac:dyDescent="0.25">
      <c r="A2" s="3" t="s">
        <v>0</v>
      </c>
      <c r="B2" s="138" t="s">
        <v>1</v>
      </c>
      <c r="C2" s="139"/>
      <c r="D2" s="4" t="s">
        <v>2</v>
      </c>
      <c r="E2" s="4" t="s">
        <v>3</v>
      </c>
      <c r="F2" s="42" t="s">
        <v>11</v>
      </c>
      <c r="G2" s="42" t="s">
        <v>10</v>
      </c>
      <c r="H2" s="140" t="s">
        <v>46</v>
      </c>
      <c r="I2" s="141"/>
    </row>
    <row r="3" spans="1:9" s="5" customFormat="1" ht="21" thickTop="1" x14ac:dyDescent="0.3">
      <c r="A3" s="57">
        <v>1</v>
      </c>
      <c r="B3" s="58" t="s">
        <v>44</v>
      </c>
      <c r="C3" s="38"/>
      <c r="D3" s="52"/>
      <c r="E3" s="54"/>
      <c r="F3" s="55"/>
      <c r="G3" s="55"/>
      <c r="H3" s="56"/>
      <c r="I3" s="53"/>
    </row>
    <row r="4" spans="1:9" s="29" customFormat="1" x14ac:dyDescent="0.2">
      <c r="A4" s="33">
        <v>1.1000000000000001</v>
      </c>
      <c r="B4" s="37" t="s">
        <v>19</v>
      </c>
      <c r="C4" s="37" t="s">
        <v>20</v>
      </c>
      <c r="D4" s="36" t="s">
        <v>9</v>
      </c>
      <c r="E4" s="16"/>
      <c r="F4" s="43">
        <f>פורמט!F4</f>
        <v>8000</v>
      </c>
      <c r="G4" s="43">
        <f t="shared" ref="G4:G20" si="0">F4*E4</f>
        <v>0</v>
      </c>
      <c r="H4" s="59" t="s">
        <v>47</v>
      </c>
      <c r="I4" s="40" t="s">
        <v>21</v>
      </c>
    </row>
    <row r="5" spans="1:9" s="29" customFormat="1" x14ac:dyDescent="0.2">
      <c r="A5" s="33">
        <v>1.2</v>
      </c>
      <c r="B5" s="37" t="s">
        <v>19</v>
      </c>
      <c r="C5" s="37" t="s">
        <v>20</v>
      </c>
      <c r="D5" s="36" t="s">
        <v>9</v>
      </c>
      <c r="E5" s="16"/>
      <c r="F5" s="43">
        <f>פורמט!F5</f>
        <v>8000</v>
      </c>
      <c r="G5" s="43">
        <f t="shared" si="0"/>
        <v>0</v>
      </c>
      <c r="H5" s="59" t="s">
        <v>48</v>
      </c>
      <c r="I5" s="40" t="s">
        <v>21</v>
      </c>
    </row>
    <row r="6" spans="1:9" s="29" customFormat="1" x14ac:dyDescent="0.2">
      <c r="A6" s="33">
        <v>1.3</v>
      </c>
      <c r="B6" s="37" t="s">
        <v>19</v>
      </c>
      <c r="C6" s="37" t="s">
        <v>78</v>
      </c>
      <c r="D6" s="95" t="s">
        <v>9</v>
      </c>
      <c r="E6" s="79"/>
      <c r="F6" s="43">
        <v>6000</v>
      </c>
      <c r="G6" s="43">
        <f t="shared" si="0"/>
        <v>0</v>
      </c>
      <c r="H6" s="59" t="s">
        <v>53</v>
      </c>
      <c r="I6" s="40" t="s">
        <v>33</v>
      </c>
    </row>
    <row r="7" spans="1:9" s="29" customFormat="1" x14ac:dyDescent="0.2">
      <c r="A7" s="33">
        <v>1.4</v>
      </c>
      <c r="B7" s="37" t="s">
        <v>22</v>
      </c>
      <c r="C7" s="37" t="s">
        <v>23</v>
      </c>
      <c r="D7" s="36" t="s">
        <v>9</v>
      </c>
      <c r="E7" s="16"/>
      <c r="F7" s="43">
        <f>פורמט!F7</f>
        <v>8000</v>
      </c>
      <c r="G7" s="43">
        <f t="shared" si="0"/>
        <v>0</v>
      </c>
      <c r="H7" s="59" t="s">
        <v>49</v>
      </c>
      <c r="I7" s="40" t="s">
        <v>21</v>
      </c>
    </row>
    <row r="8" spans="1:9" s="39" customFormat="1" x14ac:dyDescent="0.2">
      <c r="A8" s="33">
        <v>1.5</v>
      </c>
      <c r="B8" s="37" t="s">
        <v>24</v>
      </c>
      <c r="C8" s="37" t="s">
        <v>23</v>
      </c>
      <c r="D8" s="36" t="s">
        <v>9</v>
      </c>
      <c r="E8" s="16"/>
      <c r="F8" s="43">
        <f>פורמט!F8</f>
        <v>5000</v>
      </c>
      <c r="G8" s="43">
        <f t="shared" si="0"/>
        <v>0</v>
      </c>
      <c r="H8" s="59" t="s">
        <v>58</v>
      </c>
      <c r="I8" s="40" t="s">
        <v>25</v>
      </c>
    </row>
    <row r="9" spans="1:9" s="29" customFormat="1" x14ac:dyDescent="0.2">
      <c r="A9" s="94">
        <v>1.6</v>
      </c>
      <c r="B9" s="37" t="s">
        <v>26</v>
      </c>
      <c r="C9" s="37" t="s">
        <v>27</v>
      </c>
      <c r="D9" s="36" t="s">
        <v>9</v>
      </c>
      <c r="E9" s="16"/>
      <c r="F9" s="43">
        <f>פורמט!F9</f>
        <v>5000</v>
      </c>
      <c r="G9" s="43">
        <f t="shared" si="0"/>
        <v>0</v>
      </c>
      <c r="H9" s="59" t="s">
        <v>50</v>
      </c>
      <c r="I9" s="40" t="s">
        <v>28</v>
      </c>
    </row>
    <row r="10" spans="1:9" s="39" customFormat="1" x14ac:dyDescent="0.2">
      <c r="A10" s="34">
        <v>1.7</v>
      </c>
      <c r="B10" s="37" t="s">
        <v>29</v>
      </c>
      <c r="C10" s="37" t="s">
        <v>27</v>
      </c>
      <c r="D10" s="36" t="s">
        <v>9</v>
      </c>
      <c r="E10" s="16"/>
      <c r="F10" s="43">
        <f>פורמט!F10</f>
        <v>5000</v>
      </c>
      <c r="G10" s="43">
        <f t="shared" si="0"/>
        <v>0</v>
      </c>
      <c r="H10" s="59" t="s">
        <v>51</v>
      </c>
      <c r="I10" s="40" t="s">
        <v>43</v>
      </c>
    </row>
    <row r="11" spans="1:9" s="29" customFormat="1" x14ac:dyDescent="0.2">
      <c r="A11" s="33">
        <v>1.8</v>
      </c>
      <c r="B11" s="37" t="s">
        <v>30</v>
      </c>
      <c r="C11" s="37" t="s">
        <v>31</v>
      </c>
      <c r="D11" s="36" t="s">
        <v>9</v>
      </c>
      <c r="E11" s="16"/>
      <c r="F11" s="43">
        <f>פורמט!F11</f>
        <v>6000</v>
      </c>
      <c r="G11" s="43">
        <f t="shared" si="0"/>
        <v>0</v>
      </c>
      <c r="H11" s="59" t="s">
        <v>52</v>
      </c>
      <c r="I11" s="40" t="s">
        <v>32</v>
      </c>
    </row>
    <row r="12" spans="1:9" s="29" customFormat="1" x14ac:dyDescent="0.2">
      <c r="A12" s="33">
        <v>1.9</v>
      </c>
      <c r="B12" s="37" t="s">
        <v>19</v>
      </c>
      <c r="C12" s="37" t="s">
        <v>34</v>
      </c>
      <c r="D12" s="36" t="s">
        <v>9</v>
      </c>
      <c r="E12" s="16"/>
      <c r="F12" s="43">
        <f>פורמט!F12</f>
        <v>8000</v>
      </c>
      <c r="G12" s="43">
        <f t="shared" si="0"/>
        <v>0</v>
      </c>
      <c r="H12" s="59" t="s">
        <v>54</v>
      </c>
      <c r="I12" s="40" t="s">
        <v>28</v>
      </c>
    </row>
    <row r="13" spans="1:9" s="29" customFormat="1" x14ac:dyDescent="0.2">
      <c r="A13" s="35">
        <v>1.1000000000000001</v>
      </c>
      <c r="B13" s="37" t="s">
        <v>19</v>
      </c>
      <c r="C13" s="37" t="s">
        <v>35</v>
      </c>
      <c r="D13" s="36" t="s">
        <v>9</v>
      </c>
      <c r="E13" s="16"/>
      <c r="F13" s="43">
        <f>פורמט!F13</f>
        <v>10000</v>
      </c>
      <c r="G13" s="43">
        <f t="shared" si="0"/>
        <v>0</v>
      </c>
      <c r="H13" s="59" t="s">
        <v>59</v>
      </c>
      <c r="I13" s="40" t="s">
        <v>36</v>
      </c>
    </row>
    <row r="14" spans="1:9" s="29" customFormat="1" x14ac:dyDescent="0.2">
      <c r="A14" s="35">
        <v>1.1100000000000001</v>
      </c>
      <c r="B14" s="37" t="s">
        <v>19</v>
      </c>
      <c r="C14" s="37" t="s">
        <v>37</v>
      </c>
      <c r="D14" s="36" t="s">
        <v>9</v>
      </c>
      <c r="E14" s="16"/>
      <c r="F14" s="43">
        <f>פורמט!F14</f>
        <v>6000</v>
      </c>
      <c r="G14" s="43">
        <f t="shared" si="0"/>
        <v>0</v>
      </c>
      <c r="H14" s="59" t="s">
        <v>60</v>
      </c>
      <c r="I14" s="40" t="s">
        <v>25</v>
      </c>
    </row>
    <row r="15" spans="1:9" s="29" customFormat="1" x14ac:dyDescent="0.2">
      <c r="A15" s="35">
        <v>1.1200000000000001</v>
      </c>
      <c r="B15" s="37" t="s">
        <v>19</v>
      </c>
      <c r="C15" s="37" t="s">
        <v>38</v>
      </c>
      <c r="D15" s="36" t="s">
        <v>9</v>
      </c>
      <c r="E15" s="16">
        <v>1</v>
      </c>
      <c r="F15" s="43">
        <f>פורמט!F15</f>
        <v>5000</v>
      </c>
      <c r="G15" s="43">
        <f t="shared" si="0"/>
        <v>5000</v>
      </c>
      <c r="H15" s="59" t="s">
        <v>55</v>
      </c>
      <c r="I15" s="40" t="s">
        <v>39</v>
      </c>
    </row>
    <row r="16" spans="1:9" s="29" customFormat="1" x14ac:dyDescent="0.2">
      <c r="A16" s="35">
        <v>1.1299999999999999</v>
      </c>
      <c r="B16" s="37" t="s">
        <v>19</v>
      </c>
      <c r="C16" s="37" t="s">
        <v>31</v>
      </c>
      <c r="D16" s="36" t="s">
        <v>9</v>
      </c>
      <c r="E16" s="16">
        <v>1</v>
      </c>
      <c r="F16" s="43">
        <f>פורמט!F16</f>
        <v>8000</v>
      </c>
      <c r="G16" s="43">
        <f t="shared" si="0"/>
        <v>8000</v>
      </c>
      <c r="H16" s="59" t="s">
        <v>56</v>
      </c>
      <c r="I16" s="40" t="s">
        <v>21</v>
      </c>
    </row>
    <row r="17" spans="1:9" s="29" customFormat="1" x14ac:dyDescent="0.2">
      <c r="A17" s="35">
        <v>1.1399999999999999</v>
      </c>
      <c r="B17" s="37" t="s">
        <v>19</v>
      </c>
      <c r="C17" s="37" t="s">
        <v>40</v>
      </c>
      <c r="D17" s="36" t="s">
        <v>9</v>
      </c>
      <c r="E17" s="16"/>
      <c r="F17" s="43">
        <f>פורמט!F17</f>
        <v>1500</v>
      </c>
      <c r="G17" s="43">
        <f t="shared" si="0"/>
        <v>0</v>
      </c>
      <c r="H17" s="59" t="s">
        <v>73</v>
      </c>
      <c r="I17" s="40" t="s">
        <v>41</v>
      </c>
    </row>
    <row r="18" spans="1:9" s="29" customFormat="1" x14ac:dyDescent="0.2">
      <c r="A18" s="35">
        <v>1.1499999999999999</v>
      </c>
      <c r="B18" s="37" t="s">
        <v>19</v>
      </c>
      <c r="C18" s="37" t="s">
        <v>40</v>
      </c>
      <c r="D18" s="36" t="s">
        <v>9</v>
      </c>
      <c r="E18" s="16"/>
      <c r="F18" s="43">
        <f>פורמט!F18</f>
        <v>1500</v>
      </c>
      <c r="G18" s="43">
        <f t="shared" si="0"/>
        <v>0</v>
      </c>
      <c r="H18" s="59" t="s">
        <v>57</v>
      </c>
      <c r="I18" s="40" t="s">
        <v>42</v>
      </c>
    </row>
    <row r="19" spans="1:9" s="29" customFormat="1" x14ac:dyDescent="0.2">
      <c r="A19" s="35">
        <v>1.1599999999999999</v>
      </c>
      <c r="B19" s="37" t="s">
        <v>30</v>
      </c>
      <c r="C19" s="37" t="s">
        <v>40</v>
      </c>
      <c r="D19" s="36" t="s">
        <v>9</v>
      </c>
      <c r="E19" s="16"/>
      <c r="F19" s="43">
        <f>פורמט!F19</f>
        <v>1500</v>
      </c>
      <c r="G19" s="43">
        <f t="shared" si="0"/>
        <v>0</v>
      </c>
      <c r="H19" s="59" t="s">
        <v>57</v>
      </c>
      <c r="I19" s="40" t="s">
        <v>42</v>
      </c>
    </row>
    <row r="20" spans="1:9" s="29" customFormat="1" x14ac:dyDescent="0.2">
      <c r="A20" s="35">
        <v>1.17</v>
      </c>
      <c r="B20" s="37" t="s">
        <v>26</v>
      </c>
      <c r="C20" s="37" t="s">
        <v>40</v>
      </c>
      <c r="D20" s="36" t="s">
        <v>9</v>
      </c>
      <c r="E20" s="16"/>
      <c r="F20" s="43">
        <f>פורמט!F20</f>
        <v>1500</v>
      </c>
      <c r="G20" s="43">
        <f t="shared" si="0"/>
        <v>0</v>
      </c>
      <c r="H20" s="59" t="s">
        <v>57</v>
      </c>
      <c r="I20" s="40" t="s">
        <v>42</v>
      </c>
    </row>
    <row r="21" spans="1:9" ht="15" x14ac:dyDescent="0.25">
      <c r="A21" s="112" t="s">
        <v>6</v>
      </c>
      <c r="B21" s="113"/>
      <c r="C21" s="114"/>
      <c r="D21" s="21"/>
      <c r="E21" s="21"/>
      <c r="F21" s="44"/>
      <c r="G21" s="45">
        <f>SUM(G4:G20)</f>
        <v>13000</v>
      </c>
      <c r="H21" s="142"/>
      <c r="I21" s="143"/>
    </row>
    <row r="22" spans="1:9" ht="15" x14ac:dyDescent="0.25">
      <c r="A22" s="131" t="s">
        <v>14</v>
      </c>
      <c r="B22" s="132"/>
      <c r="C22" s="133"/>
      <c r="D22" s="20" t="s">
        <v>12</v>
      </c>
      <c r="E22" s="12"/>
      <c r="F22" s="46"/>
      <c r="G22" s="47"/>
      <c r="H22" s="144"/>
      <c r="I22" s="145"/>
    </row>
    <row r="23" spans="1:9" ht="15.75" thickBot="1" x14ac:dyDescent="0.3">
      <c r="A23" s="115" t="s">
        <v>13</v>
      </c>
      <c r="B23" s="116"/>
      <c r="C23" s="117"/>
      <c r="D23" s="21"/>
      <c r="E23" s="21"/>
      <c r="F23" s="44"/>
      <c r="G23" s="45">
        <f>G21*(1-(E22/100))</f>
        <v>13000</v>
      </c>
      <c r="H23" s="134"/>
      <c r="I23" s="135"/>
    </row>
    <row r="24" spans="1:9" s="5" customFormat="1" ht="21.75" thickTop="1" thickBot="1" x14ac:dyDescent="0.35">
      <c r="A24" s="8">
        <v>2</v>
      </c>
      <c r="B24" s="9" t="s">
        <v>45</v>
      </c>
      <c r="C24" s="9"/>
      <c r="D24" s="60"/>
      <c r="E24" s="62"/>
      <c r="F24" s="63"/>
      <c r="G24" s="63"/>
      <c r="H24" s="41"/>
      <c r="I24" s="61"/>
    </row>
    <row r="25" spans="1:9" s="18" customFormat="1" ht="15" customHeight="1" thickTop="1" x14ac:dyDescent="0.2">
      <c r="A25" s="17">
        <v>2.1</v>
      </c>
      <c r="B25" s="118" t="s">
        <v>74</v>
      </c>
      <c r="C25" s="119"/>
      <c r="D25" s="64" t="s">
        <v>61</v>
      </c>
      <c r="E25" s="64"/>
      <c r="F25" s="65">
        <f>פורמט!F25</f>
        <v>5000</v>
      </c>
      <c r="G25" s="65">
        <f t="shared" ref="G25:G30" si="1">F25*E25</f>
        <v>0</v>
      </c>
      <c r="H25" s="122" t="s">
        <v>76</v>
      </c>
      <c r="I25" s="123"/>
    </row>
    <row r="26" spans="1:9" s="18" customFormat="1" ht="14.25" customHeight="1" x14ac:dyDescent="0.2">
      <c r="A26" s="17">
        <v>2.2000000000000002</v>
      </c>
      <c r="B26" s="106" t="s">
        <v>75</v>
      </c>
      <c r="C26" s="107"/>
      <c r="D26" s="16" t="s">
        <v>61</v>
      </c>
      <c r="E26" s="16">
        <v>1</v>
      </c>
      <c r="F26" s="65">
        <f>פורמט!F26</f>
        <v>7000</v>
      </c>
      <c r="G26" s="43">
        <f t="shared" si="1"/>
        <v>7000</v>
      </c>
      <c r="H26" s="124"/>
      <c r="I26" s="125"/>
    </row>
    <row r="27" spans="1:9" s="18" customFormat="1" ht="14.25" customHeight="1" x14ac:dyDescent="0.2">
      <c r="A27" s="17">
        <v>2.2999999999999998</v>
      </c>
      <c r="B27" s="106" t="s">
        <v>65</v>
      </c>
      <c r="C27" s="107"/>
      <c r="D27" s="16" t="s">
        <v>61</v>
      </c>
      <c r="E27" s="16">
        <v>1</v>
      </c>
      <c r="F27" s="65">
        <f>פורמט!F27</f>
        <v>9000</v>
      </c>
      <c r="G27" s="43">
        <f t="shared" si="1"/>
        <v>9000</v>
      </c>
      <c r="H27" s="124"/>
      <c r="I27" s="125"/>
    </row>
    <row r="28" spans="1:9" s="18" customFormat="1" ht="14.25" customHeight="1" x14ac:dyDescent="0.2">
      <c r="A28" s="17">
        <v>2.4</v>
      </c>
      <c r="B28" s="106" t="s">
        <v>62</v>
      </c>
      <c r="C28" s="107"/>
      <c r="D28" s="16" t="s">
        <v>61</v>
      </c>
      <c r="E28" s="16"/>
      <c r="F28" s="65">
        <f>פורמט!F28</f>
        <v>15000</v>
      </c>
      <c r="G28" s="43">
        <f t="shared" si="1"/>
        <v>0</v>
      </c>
      <c r="H28" s="124"/>
      <c r="I28" s="125"/>
    </row>
    <row r="29" spans="1:9" s="18" customFormat="1" ht="14.25" customHeight="1" x14ac:dyDescent="0.2">
      <c r="A29" s="17">
        <v>2.5</v>
      </c>
      <c r="B29" s="106" t="s">
        <v>66</v>
      </c>
      <c r="C29" s="107"/>
      <c r="D29" s="16" t="s">
        <v>61</v>
      </c>
      <c r="E29" s="16"/>
      <c r="F29" s="65">
        <f>פורמט!F29</f>
        <v>23000</v>
      </c>
      <c r="G29" s="43">
        <f t="shared" si="1"/>
        <v>0</v>
      </c>
      <c r="H29" s="124"/>
      <c r="I29" s="125"/>
    </row>
    <row r="30" spans="1:9" s="18" customFormat="1" x14ac:dyDescent="0.2">
      <c r="A30" s="17">
        <v>2.6</v>
      </c>
      <c r="B30" s="106" t="s">
        <v>64</v>
      </c>
      <c r="C30" s="107"/>
      <c r="D30" s="16" t="s">
        <v>63</v>
      </c>
      <c r="E30" s="79">
        <f>12*E25*10+12*E26*20+12*E27*50+12*E28*80+12*E29*150</f>
        <v>840</v>
      </c>
      <c r="F30" s="43">
        <v>8</v>
      </c>
      <c r="G30" s="43">
        <f t="shared" si="1"/>
        <v>6720</v>
      </c>
      <c r="H30" s="124"/>
      <c r="I30" s="125"/>
    </row>
    <row r="31" spans="1:9" ht="15" x14ac:dyDescent="0.25">
      <c r="A31" s="112" t="s">
        <v>7</v>
      </c>
      <c r="B31" s="113"/>
      <c r="C31" s="114"/>
      <c r="D31" s="20"/>
      <c r="E31" s="20"/>
      <c r="F31" s="43"/>
      <c r="G31" s="48">
        <f>SUM(G25:G30)</f>
        <v>22720</v>
      </c>
      <c r="H31" s="126"/>
      <c r="I31" s="127"/>
    </row>
    <row r="32" spans="1:9" ht="15" x14ac:dyDescent="0.25">
      <c r="A32" s="131" t="s">
        <v>15</v>
      </c>
      <c r="B32" s="132"/>
      <c r="C32" s="133"/>
      <c r="D32" s="20" t="s">
        <v>12</v>
      </c>
      <c r="E32" s="12"/>
      <c r="F32" s="46"/>
      <c r="G32" s="47"/>
      <c r="H32" s="72"/>
      <c r="I32" s="73"/>
    </row>
    <row r="33" spans="1:11" ht="15.75" thickBot="1" x14ac:dyDescent="0.3">
      <c r="A33" s="115" t="s">
        <v>16</v>
      </c>
      <c r="B33" s="116"/>
      <c r="C33" s="117"/>
      <c r="D33" s="21"/>
      <c r="E33" s="21"/>
      <c r="F33" s="44"/>
      <c r="G33" s="45">
        <f>G31*(1-(E32/100))</f>
        <v>22720</v>
      </c>
      <c r="H33" s="134"/>
      <c r="I33" s="135"/>
    </row>
    <row r="34" spans="1:11" s="5" customFormat="1" ht="21.75" thickTop="1" thickBot="1" x14ac:dyDescent="0.35">
      <c r="A34" s="8">
        <v>3</v>
      </c>
      <c r="B34" s="9" t="s">
        <v>67</v>
      </c>
      <c r="C34" s="9"/>
      <c r="D34" s="10"/>
      <c r="E34" s="10"/>
      <c r="F34" s="74"/>
      <c r="G34" s="63"/>
      <c r="H34" s="41"/>
      <c r="I34" s="61"/>
    </row>
    <row r="35" spans="1:11" s="27" customFormat="1" ht="15" thickTop="1" x14ac:dyDescent="0.2">
      <c r="A35" s="22" t="s">
        <v>68</v>
      </c>
      <c r="B35" s="23" t="s">
        <v>17</v>
      </c>
      <c r="C35" s="23"/>
      <c r="D35" s="24" t="s">
        <v>9</v>
      </c>
      <c r="E35" s="24" t="s">
        <v>18</v>
      </c>
      <c r="F35" s="25">
        <v>25000</v>
      </c>
      <c r="G35" s="25">
        <f t="shared" ref="G35" si="2">F35*E35</f>
        <v>25000</v>
      </c>
      <c r="H35" s="108"/>
      <c r="I35" s="109"/>
      <c r="J35" s="26"/>
    </row>
    <row r="36" spans="1:11" ht="15" x14ac:dyDescent="0.25">
      <c r="A36" s="112" t="s">
        <v>8</v>
      </c>
      <c r="B36" s="113"/>
      <c r="C36" s="114"/>
      <c r="D36" s="20"/>
      <c r="E36" s="28"/>
      <c r="F36" s="28"/>
      <c r="G36" s="14">
        <f>SUM(G35)</f>
        <v>25000</v>
      </c>
      <c r="H36" s="110"/>
      <c r="I36" s="111"/>
      <c r="J36" s="13"/>
      <c r="K36" s="29"/>
    </row>
    <row r="37" spans="1:11" ht="15.75" x14ac:dyDescent="0.25">
      <c r="A37" s="128" t="s">
        <v>69</v>
      </c>
      <c r="B37" s="129"/>
      <c r="C37" s="130"/>
      <c r="D37" s="19" t="s">
        <v>12</v>
      </c>
      <c r="E37" s="66"/>
      <c r="F37" s="67"/>
      <c r="G37" s="68"/>
      <c r="H37" s="120"/>
      <c r="I37" s="121"/>
      <c r="J37" s="30"/>
      <c r="K37" s="29"/>
    </row>
    <row r="38" spans="1:11" ht="15.75" thickBot="1" x14ac:dyDescent="0.3">
      <c r="A38" s="115" t="s">
        <v>71</v>
      </c>
      <c r="B38" s="116"/>
      <c r="C38" s="117"/>
      <c r="D38" s="69"/>
      <c r="E38" s="70"/>
      <c r="F38" s="70"/>
      <c r="G38" s="71">
        <f>G36*(1+(E37/100))</f>
        <v>25000</v>
      </c>
      <c r="H38" s="100"/>
      <c r="I38" s="101"/>
      <c r="J38" s="13"/>
      <c r="K38" s="29"/>
    </row>
    <row r="39" spans="1:11" ht="15.75" thickTop="1" x14ac:dyDescent="0.2">
      <c r="A39" s="6"/>
      <c r="B39" s="1" t="s">
        <v>5</v>
      </c>
      <c r="C39" s="1"/>
      <c r="D39" s="1"/>
      <c r="E39" s="1"/>
      <c r="F39" s="49"/>
      <c r="G39" s="49">
        <f>G23+G33+G38</f>
        <v>60720</v>
      </c>
      <c r="H39" s="102"/>
      <c r="I39" s="103"/>
    </row>
    <row r="40" spans="1:11" ht="15.75" thickBot="1" x14ac:dyDescent="0.25">
      <c r="A40" s="7"/>
      <c r="B40" s="2" t="s">
        <v>4</v>
      </c>
      <c r="C40" s="2"/>
      <c r="D40" s="2"/>
      <c r="E40" s="2"/>
      <c r="F40" s="50"/>
      <c r="G40" s="50">
        <f>G39*1.17</f>
        <v>71042.399999999994</v>
      </c>
      <c r="H40" s="104"/>
      <c r="I40" s="105"/>
    </row>
    <row r="41" spans="1:11" ht="15" thickTop="1" x14ac:dyDescent="0.2"/>
    <row r="42" spans="1:11" x14ac:dyDescent="0.2">
      <c r="A42" s="15"/>
      <c r="D42" s="15"/>
      <c r="E42" s="15"/>
      <c r="F42" s="15"/>
      <c r="G42" s="15"/>
      <c r="H42" s="15"/>
    </row>
    <row r="43" spans="1:11" x14ac:dyDescent="0.2">
      <c r="A43" s="15"/>
      <c r="D43" s="15"/>
      <c r="E43" s="15"/>
      <c r="F43" s="15"/>
      <c r="G43" s="15"/>
      <c r="H43" s="15"/>
    </row>
    <row r="44" spans="1:11" x14ac:dyDescent="0.2">
      <c r="A44" s="15"/>
      <c r="D44" s="15"/>
      <c r="E44" s="15"/>
      <c r="F44" s="15"/>
      <c r="G44" s="15"/>
      <c r="H44" s="15"/>
    </row>
    <row r="45" spans="1:11" x14ac:dyDescent="0.2">
      <c r="A45" s="15"/>
      <c r="D45" s="15"/>
      <c r="E45" s="15"/>
      <c r="F45" s="15"/>
      <c r="G45" s="15"/>
      <c r="H45" s="15"/>
    </row>
    <row r="46" spans="1:11" x14ac:dyDescent="0.2">
      <c r="A46" s="15"/>
      <c r="D46" s="15"/>
      <c r="E46" s="15"/>
      <c r="F46" s="15"/>
      <c r="G46" s="15"/>
      <c r="H46" s="15"/>
    </row>
    <row r="47" spans="1:11" x14ac:dyDescent="0.2">
      <c r="A47" s="15"/>
      <c r="D47" s="15"/>
      <c r="E47" s="15"/>
      <c r="F47" s="15"/>
      <c r="G47" s="15"/>
      <c r="H47" s="15"/>
    </row>
    <row r="48" spans="1:11" x14ac:dyDescent="0.2">
      <c r="A48" s="15"/>
      <c r="D48" s="15"/>
      <c r="E48" s="15"/>
      <c r="F48" s="15"/>
      <c r="G48" s="15"/>
      <c r="H48" s="15"/>
    </row>
    <row r="49" spans="1:8" x14ac:dyDescent="0.2">
      <c r="A49" s="15"/>
      <c r="D49" s="15"/>
      <c r="E49" s="15"/>
      <c r="F49" s="15"/>
      <c r="G49" s="15"/>
      <c r="H49" s="15"/>
    </row>
    <row r="50" spans="1:8" x14ac:dyDescent="0.2">
      <c r="A50" s="15"/>
      <c r="D50" s="15"/>
      <c r="E50" s="15"/>
      <c r="F50" s="15"/>
      <c r="G50" s="15"/>
      <c r="H50" s="15"/>
    </row>
    <row r="51" spans="1:8" x14ac:dyDescent="0.2">
      <c r="A51" s="15"/>
      <c r="D51" s="15"/>
      <c r="E51" s="15"/>
      <c r="F51" s="15"/>
      <c r="G51" s="15"/>
      <c r="H51" s="15"/>
    </row>
    <row r="52" spans="1:8" x14ac:dyDescent="0.2">
      <c r="A52" s="15"/>
      <c r="D52" s="15"/>
      <c r="E52" s="15"/>
      <c r="F52" s="15"/>
      <c r="G52" s="15"/>
      <c r="H52" s="15"/>
    </row>
    <row r="53" spans="1:8" x14ac:dyDescent="0.2">
      <c r="A53" s="15"/>
      <c r="D53" s="15"/>
      <c r="E53" s="15"/>
      <c r="F53" s="15"/>
      <c r="G53" s="15"/>
      <c r="H53" s="15"/>
    </row>
    <row r="54" spans="1:8" x14ac:dyDescent="0.2">
      <c r="A54" s="15"/>
      <c r="D54" s="15"/>
      <c r="E54" s="15"/>
      <c r="F54" s="15"/>
      <c r="G54" s="15"/>
      <c r="H54" s="15"/>
    </row>
    <row r="55" spans="1:8" x14ac:dyDescent="0.2">
      <c r="A55" s="15"/>
      <c r="D55" s="15"/>
      <c r="E55" s="15"/>
      <c r="F55" s="15"/>
      <c r="G55" s="15"/>
      <c r="H55" s="15"/>
    </row>
    <row r="56" spans="1:8" x14ac:dyDescent="0.2">
      <c r="A56" s="15"/>
      <c r="D56" s="15"/>
      <c r="E56" s="15"/>
      <c r="F56" s="15"/>
      <c r="G56" s="15"/>
      <c r="H56" s="15"/>
    </row>
    <row r="57" spans="1:8" x14ac:dyDescent="0.2">
      <c r="A57" s="15"/>
      <c r="D57" s="15"/>
      <c r="E57" s="15"/>
      <c r="F57" s="15"/>
      <c r="G57" s="15"/>
      <c r="H57" s="15"/>
    </row>
    <row r="58" spans="1:8" x14ac:dyDescent="0.2">
      <c r="A58" s="15"/>
      <c r="D58" s="15"/>
      <c r="E58" s="15"/>
      <c r="F58" s="15"/>
      <c r="G58" s="15"/>
      <c r="H58" s="15"/>
    </row>
    <row r="59" spans="1:8" x14ac:dyDescent="0.2">
      <c r="A59" s="15"/>
      <c r="D59" s="15"/>
      <c r="E59" s="15"/>
      <c r="F59" s="15"/>
      <c r="G59" s="15"/>
      <c r="H59" s="15"/>
    </row>
    <row r="60" spans="1:8" x14ac:dyDescent="0.2">
      <c r="A60" s="15"/>
      <c r="D60" s="15"/>
      <c r="E60" s="15"/>
      <c r="F60" s="15"/>
      <c r="G60" s="15"/>
      <c r="H60" s="15"/>
    </row>
    <row r="61" spans="1:8" x14ac:dyDescent="0.2">
      <c r="A61" s="15"/>
      <c r="D61" s="15"/>
      <c r="E61" s="15"/>
      <c r="F61" s="15"/>
      <c r="G61" s="15"/>
      <c r="H61" s="15"/>
    </row>
    <row r="62" spans="1:8" x14ac:dyDescent="0.2">
      <c r="A62" s="15"/>
      <c r="D62" s="15"/>
      <c r="E62" s="15"/>
      <c r="F62" s="15"/>
      <c r="G62" s="15"/>
      <c r="H62" s="15"/>
    </row>
    <row r="63" spans="1:8" x14ac:dyDescent="0.2">
      <c r="A63" s="15"/>
      <c r="D63" s="15"/>
      <c r="E63" s="15"/>
      <c r="F63" s="15"/>
      <c r="G63" s="15"/>
      <c r="H63" s="15"/>
    </row>
    <row r="64" spans="1:8" x14ac:dyDescent="0.2">
      <c r="A64" s="15"/>
      <c r="D64" s="15"/>
      <c r="E64" s="15"/>
      <c r="F64" s="15"/>
      <c r="G64" s="15"/>
      <c r="H64" s="15"/>
    </row>
    <row r="65" spans="1:8" x14ac:dyDescent="0.2">
      <c r="A65" s="15"/>
      <c r="D65" s="15"/>
      <c r="E65" s="15"/>
      <c r="F65" s="15"/>
      <c r="G65" s="15"/>
      <c r="H65" s="15"/>
    </row>
    <row r="66" spans="1:8" x14ac:dyDescent="0.2">
      <c r="A66" s="15"/>
      <c r="D66" s="15"/>
      <c r="E66" s="15"/>
      <c r="F66" s="15"/>
      <c r="G66" s="15"/>
      <c r="H66" s="15"/>
    </row>
    <row r="67" spans="1:8" x14ac:dyDescent="0.2">
      <c r="A67" s="15"/>
      <c r="D67" s="15"/>
      <c r="E67" s="15"/>
      <c r="F67" s="15"/>
      <c r="G67" s="15"/>
      <c r="H67" s="15"/>
    </row>
    <row r="68" spans="1:8" x14ac:dyDescent="0.2">
      <c r="A68" s="15"/>
      <c r="D68" s="15"/>
      <c r="E68" s="15"/>
      <c r="F68" s="15"/>
      <c r="G68" s="15"/>
      <c r="H68" s="15"/>
    </row>
    <row r="69" spans="1:8" x14ac:dyDescent="0.2">
      <c r="A69" s="15"/>
      <c r="D69" s="15"/>
      <c r="E69" s="15"/>
      <c r="F69" s="15"/>
      <c r="G69" s="15"/>
      <c r="H69" s="15"/>
    </row>
    <row r="70" spans="1:8" x14ac:dyDescent="0.2">
      <c r="A70" s="15"/>
      <c r="D70" s="15"/>
      <c r="E70" s="15"/>
      <c r="F70" s="15"/>
      <c r="G70" s="15"/>
      <c r="H70" s="15"/>
    </row>
    <row r="71" spans="1:8" x14ac:dyDescent="0.2">
      <c r="A71" s="15"/>
      <c r="D71" s="15"/>
      <c r="E71" s="15"/>
      <c r="F71" s="15"/>
      <c r="G71" s="15"/>
      <c r="H71" s="15"/>
    </row>
    <row r="72" spans="1:8" x14ac:dyDescent="0.2">
      <c r="A72" s="15"/>
      <c r="D72" s="15"/>
      <c r="E72" s="15"/>
      <c r="F72" s="15"/>
      <c r="G72" s="15"/>
      <c r="H72" s="15"/>
    </row>
    <row r="73" spans="1:8" x14ac:dyDescent="0.2">
      <c r="A73" s="15"/>
      <c r="D73" s="15"/>
      <c r="E73" s="15"/>
      <c r="F73" s="15"/>
      <c r="G73" s="15"/>
      <c r="H73" s="15"/>
    </row>
    <row r="74" spans="1:8" x14ac:dyDescent="0.2">
      <c r="A74" s="15"/>
      <c r="D74" s="15"/>
      <c r="E74" s="15"/>
      <c r="F74" s="15"/>
      <c r="G74" s="15"/>
      <c r="H74" s="15"/>
    </row>
    <row r="75" spans="1:8" x14ac:dyDescent="0.2">
      <c r="A75" s="15"/>
      <c r="D75" s="15"/>
      <c r="E75" s="15"/>
      <c r="F75" s="15"/>
      <c r="G75" s="15"/>
      <c r="H75" s="15"/>
    </row>
    <row r="76" spans="1:8" x14ac:dyDescent="0.2">
      <c r="A76" s="15"/>
      <c r="D76" s="15"/>
      <c r="E76" s="15"/>
      <c r="F76" s="15"/>
      <c r="G76" s="15"/>
      <c r="H76" s="15"/>
    </row>
    <row r="77" spans="1:8" x14ac:dyDescent="0.2">
      <c r="A77" s="15"/>
      <c r="D77" s="15"/>
      <c r="E77" s="15"/>
      <c r="F77" s="15"/>
      <c r="G77" s="15"/>
      <c r="H77" s="15"/>
    </row>
    <row r="78" spans="1:8" x14ac:dyDescent="0.2">
      <c r="A78" s="15"/>
      <c r="D78" s="15"/>
      <c r="E78" s="15"/>
      <c r="F78" s="15"/>
      <c r="G78" s="15"/>
      <c r="H78" s="15"/>
    </row>
    <row r="79" spans="1:8" x14ac:dyDescent="0.2">
      <c r="A79" s="15"/>
      <c r="D79" s="15"/>
      <c r="E79" s="15"/>
      <c r="F79" s="15"/>
      <c r="G79" s="15"/>
      <c r="H79" s="15"/>
    </row>
    <row r="80" spans="1:8" x14ac:dyDescent="0.2">
      <c r="A80" s="15"/>
      <c r="D80" s="15"/>
      <c r="E80" s="15"/>
      <c r="F80" s="15"/>
      <c r="G80" s="15"/>
      <c r="H80" s="15"/>
    </row>
    <row r="81" spans="1:8" x14ac:dyDescent="0.2">
      <c r="A81" s="15"/>
      <c r="D81" s="15"/>
      <c r="E81" s="15"/>
      <c r="F81" s="15"/>
      <c r="G81" s="15"/>
      <c r="H81" s="15"/>
    </row>
    <row r="82" spans="1:8" x14ac:dyDescent="0.2">
      <c r="A82" s="15"/>
      <c r="D82" s="15"/>
      <c r="E82" s="15"/>
      <c r="F82" s="15"/>
      <c r="G82" s="15"/>
      <c r="H82" s="15"/>
    </row>
    <row r="83" spans="1:8" x14ac:dyDescent="0.2">
      <c r="A83" s="15"/>
      <c r="D83" s="15"/>
      <c r="E83" s="15"/>
      <c r="F83" s="15"/>
      <c r="G83" s="15"/>
      <c r="H83" s="15"/>
    </row>
    <row r="84" spans="1:8" x14ac:dyDescent="0.2">
      <c r="A84" s="15"/>
      <c r="D84" s="15"/>
      <c r="E84" s="15"/>
      <c r="F84" s="15"/>
      <c r="G84" s="15"/>
      <c r="H84" s="15"/>
    </row>
    <row r="85" spans="1:8" x14ac:dyDescent="0.2">
      <c r="A85" s="15"/>
      <c r="D85" s="15"/>
      <c r="E85" s="15"/>
      <c r="F85" s="15"/>
      <c r="G85" s="15"/>
      <c r="H85" s="15"/>
    </row>
    <row r="86" spans="1:8" x14ac:dyDescent="0.2">
      <c r="A86" s="15"/>
      <c r="D86" s="15"/>
      <c r="E86" s="15"/>
      <c r="F86" s="15"/>
      <c r="G86" s="15"/>
      <c r="H86" s="15"/>
    </row>
    <row r="87" spans="1:8" x14ac:dyDescent="0.2">
      <c r="A87" s="15"/>
      <c r="D87" s="15"/>
      <c r="E87" s="15"/>
      <c r="F87" s="15"/>
      <c r="G87" s="15"/>
      <c r="H87" s="15"/>
    </row>
  </sheetData>
  <mergeCells count="29">
    <mergeCell ref="A22:C22"/>
    <mergeCell ref="H22:I22"/>
    <mergeCell ref="H25:I31"/>
    <mergeCell ref="A1:H1"/>
    <mergeCell ref="B2:C2"/>
    <mergeCell ref="H2:I2"/>
    <mergeCell ref="A21:C21"/>
    <mergeCell ref="H21:I21"/>
    <mergeCell ref="A23:C23"/>
    <mergeCell ref="H23:I23"/>
    <mergeCell ref="B25:C25"/>
    <mergeCell ref="B26:C26"/>
    <mergeCell ref="B27:C27"/>
    <mergeCell ref="B28:C28"/>
    <mergeCell ref="B29:C29"/>
    <mergeCell ref="B30:C30"/>
    <mergeCell ref="A31:C31"/>
    <mergeCell ref="A32:C32"/>
    <mergeCell ref="A33:C33"/>
    <mergeCell ref="H33:I33"/>
    <mergeCell ref="H39:I39"/>
    <mergeCell ref="H40:I40"/>
    <mergeCell ref="H35:I35"/>
    <mergeCell ref="A36:C36"/>
    <mergeCell ref="H36:I36"/>
    <mergeCell ref="A37:C37"/>
    <mergeCell ref="H37:I37"/>
    <mergeCell ref="A38:C38"/>
    <mergeCell ref="H38:I38"/>
  </mergeCells>
  <pageMargins left="0.7" right="0.7" top="0.75" bottom="0.75" header="0.3" footer="0.3"/>
  <pageSetup paperSize="9" scale="88" orientation="portrait" r:id="rId1"/>
  <colBreaks count="1" manualBreakCount="1">
    <brk id="9" max="1048575" man="1"/>
  </colBreaks>
  <ignoredErrors>
    <ignoredError sqref="E3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showGridLines="0" rightToLeft="1" view="pageBreakPreview" zoomScaleNormal="100" zoomScaleSheetLayoutView="100" workbookViewId="0">
      <pane ySplit="2" topLeftCell="A30" activePane="bottomLeft" state="frozen"/>
      <selection pane="bottomLeft" activeCell="G41" sqref="G41"/>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5.375" style="89" bestFit="1"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77</v>
      </c>
      <c r="B1" s="137"/>
      <c r="C1" s="137"/>
      <c r="D1" s="137"/>
      <c r="E1" s="137"/>
      <c r="F1" s="137"/>
      <c r="G1" s="137"/>
      <c r="H1" s="137"/>
      <c r="I1" s="11">
        <f>G40</f>
        <v>234187.19999999998</v>
      </c>
    </row>
    <row r="2" spans="1:9" ht="16.5" thickTop="1" thickBot="1" x14ac:dyDescent="0.25">
      <c r="A2" s="3" t="s">
        <v>0</v>
      </c>
      <c r="B2" s="138" t="s">
        <v>1</v>
      </c>
      <c r="C2" s="139"/>
      <c r="D2" s="4" t="s">
        <v>2</v>
      </c>
      <c r="E2" s="77" t="s">
        <v>3</v>
      </c>
      <c r="F2" s="42" t="s">
        <v>11</v>
      </c>
      <c r="G2" s="42" t="s">
        <v>10</v>
      </c>
      <c r="H2" s="140" t="s">
        <v>46</v>
      </c>
      <c r="I2" s="141"/>
    </row>
    <row r="3" spans="1:9" s="5" customFormat="1" ht="21" thickTop="1" x14ac:dyDescent="0.3">
      <c r="A3" s="57">
        <v>1</v>
      </c>
      <c r="B3" s="58" t="s">
        <v>44</v>
      </c>
      <c r="C3" s="38"/>
      <c r="D3" s="52"/>
      <c r="E3" s="78"/>
      <c r="F3" s="55"/>
      <c r="G3" s="55"/>
      <c r="H3" s="56"/>
      <c r="I3" s="53"/>
    </row>
    <row r="4" spans="1:9" s="29" customFormat="1" x14ac:dyDescent="0.2">
      <c r="A4" s="33">
        <v>1.1000000000000001</v>
      </c>
      <c r="B4" s="37" t="s">
        <v>19</v>
      </c>
      <c r="C4" s="37" t="s">
        <v>20</v>
      </c>
      <c r="D4" s="36" t="s">
        <v>9</v>
      </c>
      <c r="E4" s="79"/>
      <c r="F4" s="43">
        <f>פורמט!F4</f>
        <v>8000</v>
      </c>
      <c r="G4" s="43">
        <f t="shared" ref="G4:G20" si="0">F4*E4</f>
        <v>0</v>
      </c>
      <c r="H4" s="59" t="s">
        <v>47</v>
      </c>
      <c r="I4" s="40" t="s">
        <v>21</v>
      </c>
    </row>
    <row r="5" spans="1:9" s="29" customFormat="1" x14ac:dyDescent="0.2">
      <c r="A5" s="33">
        <v>1.2</v>
      </c>
      <c r="B5" s="37" t="s">
        <v>19</v>
      </c>
      <c r="C5" s="37" t="s">
        <v>20</v>
      </c>
      <c r="D5" s="36" t="s">
        <v>9</v>
      </c>
      <c r="E5" s="79"/>
      <c r="F5" s="43">
        <f>פורמט!F5</f>
        <v>8000</v>
      </c>
      <c r="G5" s="43">
        <f t="shared" si="0"/>
        <v>0</v>
      </c>
      <c r="H5" s="59" t="s">
        <v>48</v>
      </c>
      <c r="I5" s="40" t="s">
        <v>21</v>
      </c>
    </row>
    <row r="6" spans="1:9" s="29" customFormat="1" x14ac:dyDescent="0.2">
      <c r="A6" s="33">
        <v>1.3</v>
      </c>
      <c r="B6" s="37" t="s">
        <v>19</v>
      </c>
      <c r="C6" s="37" t="s">
        <v>78</v>
      </c>
      <c r="D6" s="95" t="s">
        <v>9</v>
      </c>
      <c r="E6" s="79"/>
      <c r="F6" s="43">
        <v>6000</v>
      </c>
      <c r="G6" s="43">
        <f t="shared" si="0"/>
        <v>0</v>
      </c>
      <c r="H6" s="59" t="s">
        <v>53</v>
      </c>
      <c r="I6" s="40" t="s">
        <v>33</v>
      </c>
    </row>
    <row r="7" spans="1:9" s="29" customFormat="1" x14ac:dyDescent="0.2">
      <c r="A7" s="33">
        <v>1.4</v>
      </c>
      <c r="B7" s="37" t="s">
        <v>22</v>
      </c>
      <c r="C7" s="37" t="s">
        <v>23</v>
      </c>
      <c r="D7" s="36" t="s">
        <v>9</v>
      </c>
      <c r="E7" s="79"/>
      <c r="F7" s="43">
        <f>פורמט!F7</f>
        <v>8000</v>
      </c>
      <c r="G7" s="43">
        <f t="shared" si="0"/>
        <v>0</v>
      </c>
      <c r="H7" s="59" t="s">
        <v>49</v>
      </c>
      <c r="I7" s="40" t="s">
        <v>21</v>
      </c>
    </row>
    <row r="8" spans="1:9" s="39" customFormat="1" x14ac:dyDescent="0.2">
      <c r="A8" s="33">
        <v>1.5</v>
      </c>
      <c r="B8" s="37" t="s">
        <v>24</v>
      </c>
      <c r="C8" s="37" t="s">
        <v>23</v>
      </c>
      <c r="D8" s="36" t="s">
        <v>9</v>
      </c>
      <c r="E8" s="79"/>
      <c r="F8" s="43">
        <f>פורמט!F8</f>
        <v>5000</v>
      </c>
      <c r="G8" s="43">
        <f t="shared" si="0"/>
        <v>0</v>
      </c>
      <c r="H8" s="59" t="s">
        <v>58</v>
      </c>
      <c r="I8" s="40" t="s">
        <v>25</v>
      </c>
    </row>
    <row r="9" spans="1:9" s="29" customFormat="1" x14ac:dyDescent="0.2">
      <c r="A9" s="94">
        <v>1.6</v>
      </c>
      <c r="B9" s="37" t="s">
        <v>26</v>
      </c>
      <c r="C9" s="37" t="s">
        <v>27</v>
      </c>
      <c r="D9" s="36" t="s">
        <v>9</v>
      </c>
      <c r="E9" s="79"/>
      <c r="F9" s="43">
        <f>פורמט!F9</f>
        <v>5000</v>
      </c>
      <c r="G9" s="43">
        <f t="shared" si="0"/>
        <v>0</v>
      </c>
      <c r="H9" s="59" t="s">
        <v>50</v>
      </c>
      <c r="I9" s="40" t="s">
        <v>28</v>
      </c>
    </row>
    <row r="10" spans="1:9" s="39" customFormat="1" x14ac:dyDescent="0.2">
      <c r="A10" s="34">
        <v>1.7</v>
      </c>
      <c r="B10" s="37" t="s">
        <v>29</v>
      </c>
      <c r="C10" s="37" t="s">
        <v>27</v>
      </c>
      <c r="D10" s="36" t="s">
        <v>9</v>
      </c>
      <c r="E10" s="79"/>
      <c r="F10" s="43">
        <f>פורמט!F10</f>
        <v>5000</v>
      </c>
      <c r="G10" s="43">
        <f t="shared" si="0"/>
        <v>0</v>
      </c>
      <c r="H10" s="59" t="s">
        <v>51</v>
      </c>
      <c r="I10" s="40" t="s">
        <v>43</v>
      </c>
    </row>
    <row r="11" spans="1:9" s="29" customFormat="1" x14ac:dyDescent="0.2">
      <c r="A11" s="33">
        <v>1.8</v>
      </c>
      <c r="B11" s="37" t="s">
        <v>30</v>
      </c>
      <c r="C11" s="37" t="s">
        <v>31</v>
      </c>
      <c r="D11" s="36" t="s">
        <v>9</v>
      </c>
      <c r="E11" s="79"/>
      <c r="F11" s="43">
        <f>פורמט!F11</f>
        <v>6000</v>
      </c>
      <c r="G11" s="43">
        <f t="shared" si="0"/>
        <v>0</v>
      </c>
      <c r="H11" s="59" t="s">
        <v>52</v>
      </c>
      <c r="I11" s="40" t="s">
        <v>32</v>
      </c>
    </row>
    <row r="12" spans="1:9" s="29" customFormat="1" x14ac:dyDescent="0.2">
      <c r="A12" s="33">
        <v>1.9</v>
      </c>
      <c r="B12" s="37" t="s">
        <v>19</v>
      </c>
      <c r="C12" s="37" t="s">
        <v>34</v>
      </c>
      <c r="D12" s="36" t="s">
        <v>9</v>
      </c>
      <c r="E12" s="79">
        <v>1</v>
      </c>
      <c r="F12" s="43">
        <f>פורמט!F12</f>
        <v>8000</v>
      </c>
      <c r="G12" s="43">
        <f t="shared" si="0"/>
        <v>8000</v>
      </c>
      <c r="H12" s="59" t="s">
        <v>54</v>
      </c>
      <c r="I12" s="40" t="s">
        <v>28</v>
      </c>
    </row>
    <row r="13" spans="1:9" s="29" customFormat="1" x14ac:dyDescent="0.2">
      <c r="A13" s="35">
        <v>1.1000000000000001</v>
      </c>
      <c r="B13" s="37" t="s">
        <v>19</v>
      </c>
      <c r="C13" s="37" t="s">
        <v>35</v>
      </c>
      <c r="D13" s="36" t="s">
        <v>9</v>
      </c>
      <c r="E13" s="79">
        <v>1</v>
      </c>
      <c r="F13" s="43">
        <f>פורמט!F13</f>
        <v>10000</v>
      </c>
      <c r="G13" s="43">
        <f t="shared" si="0"/>
        <v>10000</v>
      </c>
      <c r="H13" s="59" t="s">
        <v>59</v>
      </c>
      <c r="I13" s="40" t="s">
        <v>36</v>
      </c>
    </row>
    <row r="14" spans="1:9" s="29" customFormat="1" x14ac:dyDescent="0.2">
      <c r="A14" s="35">
        <v>1.1100000000000001</v>
      </c>
      <c r="B14" s="37" t="s">
        <v>19</v>
      </c>
      <c r="C14" s="37" t="s">
        <v>37</v>
      </c>
      <c r="D14" s="36" t="s">
        <v>9</v>
      </c>
      <c r="E14" s="79">
        <v>1</v>
      </c>
      <c r="F14" s="43">
        <f>פורמט!F14</f>
        <v>6000</v>
      </c>
      <c r="G14" s="43">
        <f t="shared" si="0"/>
        <v>6000</v>
      </c>
      <c r="H14" s="59" t="s">
        <v>60</v>
      </c>
      <c r="I14" s="40" t="s">
        <v>25</v>
      </c>
    </row>
    <row r="15" spans="1:9" s="29" customFormat="1" x14ac:dyDescent="0.2">
      <c r="A15" s="35">
        <v>1.1200000000000001</v>
      </c>
      <c r="B15" s="37" t="s">
        <v>19</v>
      </c>
      <c r="C15" s="37" t="s">
        <v>38</v>
      </c>
      <c r="D15" s="36" t="s">
        <v>9</v>
      </c>
      <c r="E15" s="79"/>
      <c r="F15" s="43">
        <f>פורמט!F15</f>
        <v>5000</v>
      </c>
      <c r="G15" s="43">
        <f t="shared" si="0"/>
        <v>0</v>
      </c>
      <c r="H15" s="59" t="s">
        <v>55</v>
      </c>
      <c r="I15" s="40" t="s">
        <v>39</v>
      </c>
    </row>
    <row r="16" spans="1:9" s="29" customFormat="1" x14ac:dyDescent="0.2">
      <c r="A16" s="35">
        <v>1.1299999999999999</v>
      </c>
      <c r="B16" s="37" t="s">
        <v>19</v>
      </c>
      <c r="C16" s="37" t="s">
        <v>31</v>
      </c>
      <c r="D16" s="36" t="s">
        <v>9</v>
      </c>
      <c r="E16" s="79"/>
      <c r="F16" s="43">
        <f>פורמט!F16</f>
        <v>8000</v>
      </c>
      <c r="G16" s="43">
        <f t="shared" si="0"/>
        <v>0</v>
      </c>
      <c r="H16" s="59" t="s">
        <v>56</v>
      </c>
      <c r="I16" s="40" t="s">
        <v>21</v>
      </c>
    </row>
    <row r="17" spans="1:9" s="29" customFormat="1" x14ac:dyDescent="0.2">
      <c r="A17" s="35">
        <v>1.1399999999999999</v>
      </c>
      <c r="B17" s="37" t="s">
        <v>19</v>
      </c>
      <c r="C17" s="37" t="s">
        <v>40</v>
      </c>
      <c r="D17" s="36" t="s">
        <v>9</v>
      </c>
      <c r="E17" s="79"/>
      <c r="F17" s="43">
        <f>פורמט!F17</f>
        <v>1500</v>
      </c>
      <c r="G17" s="43">
        <f t="shared" si="0"/>
        <v>0</v>
      </c>
      <c r="H17" s="59" t="s">
        <v>73</v>
      </c>
      <c r="I17" s="40" t="s">
        <v>41</v>
      </c>
    </row>
    <row r="18" spans="1:9" s="29" customFormat="1" x14ac:dyDescent="0.2">
      <c r="A18" s="35">
        <v>1.1499999999999999</v>
      </c>
      <c r="B18" s="37" t="s">
        <v>19</v>
      </c>
      <c r="C18" s="37" t="s">
        <v>40</v>
      </c>
      <c r="D18" s="36" t="s">
        <v>9</v>
      </c>
      <c r="E18" s="79"/>
      <c r="F18" s="43">
        <f>פורמט!F18</f>
        <v>1500</v>
      </c>
      <c r="G18" s="43">
        <f t="shared" si="0"/>
        <v>0</v>
      </c>
      <c r="H18" s="59" t="s">
        <v>57</v>
      </c>
      <c r="I18" s="40" t="s">
        <v>42</v>
      </c>
    </row>
    <row r="19" spans="1:9" s="29" customFormat="1" x14ac:dyDescent="0.2">
      <c r="A19" s="35">
        <v>1.1599999999999999</v>
      </c>
      <c r="B19" s="37" t="s">
        <v>30</v>
      </c>
      <c r="C19" s="37" t="s">
        <v>40</v>
      </c>
      <c r="D19" s="36" t="s">
        <v>9</v>
      </c>
      <c r="E19" s="79"/>
      <c r="F19" s="43">
        <f>פורמט!F19</f>
        <v>1500</v>
      </c>
      <c r="G19" s="43">
        <f t="shared" si="0"/>
        <v>0</v>
      </c>
      <c r="H19" s="59" t="s">
        <v>57</v>
      </c>
      <c r="I19" s="40" t="s">
        <v>42</v>
      </c>
    </row>
    <row r="20" spans="1:9" s="29" customFormat="1" x14ac:dyDescent="0.2">
      <c r="A20" s="35">
        <v>1.17</v>
      </c>
      <c r="B20" s="37" t="s">
        <v>26</v>
      </c>
      <c r="C20" s="37" t="s">
        <v>40</v>
      </c>
      <c r="D20" s="36" t="s">
        <v>9</v>
      </c>
      <c r="E20" s="79"/>
      <c r="F20" s="43">
        <f>פורמט!F20</f>
        <v>1500</v>
      </c>
      <c r="G20" s="43">
        <f t="shared" si="0"/>
        <v>0</v>
      </c>
      <c r="H20" s="59" t="s">
        <v>57</v>
      </c>
      <c r="I20" s="40" t="s">
        <v>42</v>
      </c>
    </row>
    <row r="21" spans="1:9" ht="15" x14ac:dyDescent="0.25">
      <c r="A21" s="112" t="s">
        <v>6</v>
      </c>
      <c r="B21" s="113"/>
      <c r="C21" s="114"/>
      <c r="D21" s="21"/>
      <c r="E21" s="80"/>
      <c r="F21" s="44"/>
      <c r="G21" s="45">
        <f>SUM(G4:G20)</f>
        <v>24000</v>
      </c>
      <c r="H21" s="142"/>
      <c r="I21" s="143"/>
    </row>
    <row r="22" spans="1:9" ht="15" x14ac:dyDescent="0.25">
      <c r="A22" s="131" t="s">
        <v>14</v>
      </c>
      <c r="B22" s="132"/>
      <c r="C22" s="133"/>
      <c r="D22" s="20" t="s">
        <v>12</v>
      </c>
      <c r="E22" s="81"/>
      <c r="F22" s="46"/>
      <c r="G22" s="47"/>
      <c r="H22" s="144"/>
      <c r="I22" s="145"/>
    </row>
    <row r="23" spans="1:9" ht="15.75" thickBot="1" x14ac:dyDescent="0.3">
      <c r="A23" s="115" t="s">
        <v>13</v>
      </c>
      <c r="B23" s="116"/>
      <c r="C23" s="117"/>
      <c r="D23" s="21"/>
      <c r="E23" s="80"/>
      <c r="F23" s="44"/>
      <c r="G23" s="45">
        <f>G21*(1-(E22/100))</f>
        <v>24000</v>
      </c>
      <c r="H23" s="134"/>
      <c r="I23" s="135"/>
    </row>
    <row r="24" spans="1:9" s="5" customFormat="1" ht="21.75" thickTop="1" thickBot="1" x14ac:dyDescent="0.35">
      <c r="A24" s="8">
        <v>2</v>
      </c>
      <c r="B24" s="9" t="s">
        <v>45</v>
      </c>
      <c r="C24" s="9"/>
      <c r="D24" s="60"/>
      <c r="E24" s="82"/>
      <c r="F24" s="63"/>
      <c r="G24" s="63"/>
      <c r="H24" s="41"/>
      <c r="I24" s="61"/>
    </row>
    <row r="25" spans="1:9" s="18" customFormat="1" ht="15" customHeight="1" thickTop="1" x14ac:dyDescent="0.2">
      <c r="A25" s="17">
        <v>2.1</v>
      </c>
      <c r="B25" s="118" t="s">
        <v>74</v>
      </c>
      <c r="C25" s="119"/>
      <c r="D25" s="64" t="s">
        <v>61</v>
      </c>
      <c r="E25" s="83">
        <v>1</v>
      </c>
      <c r="F25" s="65">
        <f>פורמט!F25</f>
        <v>5000</v>
      </c>
      <c r="G25" s="65">
        <f t="shared" ref="G25:G30" si="1">F25*E25</f>
        <v>5000</v>
      </c>
      <c r="H25" s="122" t="s">
        <v>76</v>
      </c>
      <c r="I25" s="123"/>
    </row>
    <row r="26" spans="1:9" s="18" customFormat="1" ht="14.25" customHeight="1" x14ac:dyDescent="0.2">
      <c r="A26" s="17">
        <v>2.2000000000000002</v>
      </c>
      <c r="B26" s="106" t="s">
        <v>75</v>
      </c>
      <c r="C26" s="107"/>
      <c r="D26" s="16" t="s">
        <v>61</v>
      </c>
      <c r="E26" s="79">
        <v>1</v>
      </c>
      <c r="F26" s="65">
        <f>פורמט!F26</f>
        <v>7000</v>
      </c>
      <c r="G26" s="43">
        <f t="shared" si="1"/>
        <v>7000</v>
      </c>
      <c r="H26" s="124"/>
      <c r="I26" s="125"/>
    </row>
    <row r="27" spans="1:9" s="18" customFormat="1" ht="14.25" customHeight="1" x14ac:dyDescent="0.2">
      <c r="A27" s="17">
        <v>2.2999999999999998</v>
      </c>
      <c r="B27" s="106" t="s">
        <v>65</v>
      </c>
      <c r="C27" s="107"/>
      <c r="D27" s="16" t="s">
        <v>61</v>
      </c>
      <c r="E27" s="79">
        <v>1</v>
      </c>
      <c r="F27" s="65">
        <f>פורמט!F27</f>
        <v>9000</v>
      </c>
      <c r="G27" s="43">
        <f t="shared" si="1"/>
        <v>9000</v>
      </c>
      <c r="H27" s="124"/>
      <c r="I27" s="125"/>
    </row>
    <row r="28" spans="1:9" s="18" customFormat="1" ht="14.25" customHeight="1" x14ac:dyDescent="0.2">
      <c r="A28" s="17">
        <v>2.4</v>
      </c>
      <c r="B28" s="106" t="s">
        <v>62</v>
      </c>
      <c r="C28" s="107"/>
      <c r="D28" s="16" t="s">
        <v>61</v>
      </c>
      <c r="E28" s="79">
        <v>1</v>
      </c>
      <c r="F28" s="65">
        <f>פורמט!F28</f>
        <v>15000</v>
      </c>
      <c r="G28" s="43">
        <f t="shared" si="1"/>
        <v>15000</v>
      </c>
      <c r="H28" s="124"/>
      <c r="I28" s="125"/>
    </row>
    <row r="29" spans="1:9" s="18" customFormat="1" ht="14.25" customHeight="1" x14ac:dyDescent="0.2">
      <c r="A29" s="17">
        <v>2.5</v>
      </c>
      <c r="B29" s="106" t="s">
        <v>66</v>
      </c>
      <c r="C29" s="107"/>
      <c r="D29" s="16" t="s">
        <v>61</v>
      </c>
      <c r="E29" s="79">
        <v>2</v>
      </c>
      <c r="F29" s="65">
        <f>פורמט!F29</f>
        <v>23000</v>
      </c>
      <c r="G29" s="43">
        <f t="shared" si="1"/>
        <v>46000</v>
      </c>
      <c r="H29" s="124"/>
      <c r="I29" s="125"/>
    </row>
    <row r="30" spans="1:9" s="18" customFormat="1" x14ac:dyDescent="0.2">
      <c r="A30" s="17">
        <v>2.6</v>
      </c>
      <c r="B30" s="106" t="s">
        <v>64</v>
      </c>
      <c r="C30" s="107"/>
      <c r="D30" s="16" t="s">
        <v>63</v>
      </c>
      <c r="E30" s="79">
        <f>12*E25*10+12*E26*20+12*E27*50+12*E28*80+12*E29*150</f>
        <v>5520</v>
      </c>
      <c r="F30" s="43">
        <v>8</v>
      </c>
      <c r="G30" s="43">
        <f t="shared" si="1"/>
        <v>44160</v>
      </c>
      <c r="H30" s="124"/>
      <c r="I30" s="125"/>
    </row>
    <row r="31" spans="1:9" ht="15" x14ac:dyDescent="0.25">
      <c r="A31" s="112" t="s">
        <v>7</v>
      </c>
      <c r="B31" s="113"/>
      <c r="C31" s="114"/>
      <c r="D31" s="20"/>
      <c r="E31" s="28"/>
      <c r="F31" s="43"/>
      <c r="G31" s="48">
        <f>SUM(G25:G30)</f>
        <v>126160</v>
      </c>
      <c r="H31" s="126"/>
      <c r="I31" s="127"/>
    </row>
    <row r="32" spans="1:9" ht="15" x14ac:dyDescent="0.25">
      <c r="A32" s="131" t="s">
        <v>15</v>
      </c>
      <c r="B32" s="132"/>
      <c r="C32" s="133"/>
      <c r="D32" s="20" t="s">
        <v>12</v>
      </c>
      <c r="E32" s="81"/>
      <c r="F32" s="46"/>
      <c r="G32" s="47"/>
      <c r="H32" s="72"/>
      <c r="I32" s="73"/>
    </row>
    <row r="33" spans="1:11" ht="15.75" thickBot="1" x14ac:dyDescent="0.3">
      <c r="A33" s="115" t="s">
        <v>16</v>
      </c>
      <c r="B33" s="116"/>
      <c r="C33" s="117"/>
      <c r="D33" s="21"/>
      <c r="E33" s="80"/>
      <c r="F33" s="44"/>
      <c r="G33" s="45">
        <f>G31*(1-(E32/100))</f>
        <v>126160</v>
      </c>
      <c r="H33" s="134"/>
      <c r="I33" s="135"/>
    </row>
    <row r="34" spans="1:11" s="5" customFormat="1" ht="21.75" thickTop="1" thickBot="1" x14ac:dyDescent="0.35">
      <c r="A34" s="8">
        <v>3</v>
      </c>
      <c r="B34" s="9" t="s">
        <v>67</v>
      </c>
      <c r="C34" s="9"/>
      <c r="D34" s="10"/>
      <c r="E34" s="84"/>
      <c r="F34" s="74"/>
      <c r="G34" s="63"/>
      <c r="H34" s="41"/>
      <c r="I34" s="61"/>
    </row>
    <row r="35" spans="1:11" s="27" customFormat="1" ht="15" thickTop="1" x14ac:dyDescent="0.2">
      <c r="A35" s="22" t="s">
        <v>68</v>
      </c>
      <c r="B35" s="23" t="s">
        <v>17</v>
      </c>
      <c r="C35" s="23"/>
      <c r="D35" s="24" t="s">
        <v>9</v>
      </c>
      <c r="E35" s="85" t="s">
        <v>18</v>
      </c>
      <c r="F35" s="25">
        <v>50000</v>
      </c>
      <c r="G35" s="25">
        <f t="shared" ref="G35" si="2">F35*E35</f>
        <v>50000</v>
      </c>
      <c r="H35" s="108"/>
      <c r="I35" s="109"/>
      <c r="J35" s="26"/>
    </row>
    <row r="36" spans="1:11" ht="15" x14ac:dyDescent="0.25">
      <c r="A36" s="112" t="s">
        <v>8</v>
      </c>
      <c r="B36" s="113"/>
      <c r="C36" s="114"/>
      <c r="D36" s="20"/>
      <c r="E36" s="28"/>
      <c r="F36" s="28"/>
      <c r="G36" s="14">
        <f>SUM(G35)</f>
        <v>50000</v>
      </c>
      <c r="H36" s="110"/>
      <c r="I36" s="111"/>
      <c r="J36" s="13"/>
      <c r="K36" s="29"/>
    </row>
    <row r="37" spans="1:11" ht="15.75" x14ac:dyDescent="0.25">
      <c r="A37" s="128" t="s">
        <v>69</v>
      </c>
      <c r="B37" s="129"/>
      <c r="C37" s="130"/>
      <c r="D37" s="19" t="s">
        <v>12</v>
      </c>
      <c r="E37" s="86"/>
      <c r="F37" s="67"/>
      <c r="G37" s="68"/>
      <c r="H37" s="120"/>
      <c r="I37" s="121"/>
      <c r="J37" s="30"/>
      <c r="K37" s="29"/>
    </row>
    <row r="38" spans="1:11" ht="15.75" thickBot="1" x14ac:dyDescent="0.3">
      <c r="A38" s="115" t="s">
        <v>71</v>
      </c>
      <c r="B38" s="116"/>
      <c r="C38" s="117"/>
      <c r="D38" s="69"/>
      <c r="E38" s="70"/>
      <c r="F38" s="70"/>
      <c r="G38" s="71">
        <f>G36*(1+(E37/100))</f>
        <v>50000</v>
      </c>
      <c r="H38" s="100"/>
      <c r="I38" s="101"/>
      <c r="J38" s="13"/>
      <c r="K38" s="29"/>
    </row>
    <row r="39" spans="1:11" ht="15.75" thickTop="1" x14ac:dyDescent="0.2">
      <c r="A39" s="6"/>
      <c r="B39" s="1" t="s">
        <v>5</v>
      </c>
      <c r="C39" s="1"/>
      <c r="D39" s="1"/>
      <c r="E39" s="87"/>
      <c r="F39" s="49"/>
      <c r="G39" s="49">
        <f>G23+G33+G38</f>
        <v>200160</v>
      </c>
      <c r="H39" s="102"/>
      <c r="I39" s="103"/>
    </row>
    <row r="40" spans="1:11" ht="15.75" thickBot="1" x14ac:dyDescent="0.25">
      <c r="A40" s="7"/>
      <c r="B40" s="2" t="s">
        <v>4</v>
      </c>
      <c r="C40" s="2"/>
      <c r="D40" s="2"/>
      <c r="E40" s="88"/>
      <c r="F40" s="50"/>
      <c r="G40" s="50">
        <f>G39*1.17</f>
        <v>234187.19999999998</v>
      </c>
      <c r="H40" s="104"/>
      <c r="I40" s="105"/>
    </row>
    <row r="41" spans="1:11" ht="15" thickTop="1" x14ac:dyDescent="0.2"/>
    <row r="42" spans="1:11" x14ac:dyDescent="0.2">
      <c r="A42" s="15"/>
      <c r="D42" s="15"/>
      <c r="E42" s="90"/>
      <c r="F42" s="15"/>
      <c r="G42" s="15"/>
      <c r="H42" s="15"/>
    </row>
    <row r="43" spans="1:11" x14ac:dyDescent="0.2">
      <c r="A43" s="15"/>
      <c r="D43" s="15"/>
      <c r="E43" s="90"/>
      <c r="F43" s="15"/>
      <c r="G43" s="15"/>
      <c r="H43" s="15"/>
    </row>
    <row r="44" spans="1:11" x14ac:dyDescent="0.2">
      <c r="A44" s="15"/>
      <c r="D44" s="15"/>
      <c r="E44" s="90"/>
      <c r="F44" s="15"/>
      <c r="G44" s="15"/>
      <c r="H44" s="15"/>
    </row>
    <row r="45" spans="1:11" x14ac:dyDescent="0.2">
      <c r="A45" s="15"/>
      <c r="D45" s="15"/>
      <c r="E45" s="90"/>
      <c r="F45" s="15"/>
      <c r="G45" s="15"/>
      <c r="H45" s="15"/>
    </row>
    <row r="46" spans="1:11" x14ac:dyDescent="0.2">
      <c r="A46" s="15"/>
      <c r="D46" s="15"/>
      <c r="E46" s="90"/>
      <c r="F46" s="15"/>
      <c r="G46" s="15"/>
      <c r="H46" s="15"/>
    </row>
    <row r="47" spans="1:11" x14ac:dyDescent="0.2">
      <c r="A47" s="15"/>
      <c r="D47" s="15"/>
      <c r="E47" s="90"/>
      <c r="F47" s="15"/>
      <c r="G47" s="15"/>
      <c r="H47" s="15"/>
    </row>
    <row r="48" spans="1:11" x14ac:dyDescent="0.2">
      <c r="A48" s="15"/>
      <c r="D48" s="15"/>
      <c r="E48" s="90"/>
      <c r="F48" s="15"/>
      <c r="G48" s="15"/>
      <c r="H48" s="15"/>
    </row>
    <row r="49" spans="1:8" x14ac:dyDescent="0.2">
      <c r="A49" s="15"/>
      <c r="D49" s="15"/>
      <c r="E49" s="90"/>
      <c r="F49" s="15"/>
      <c r="G49" s="15"/>
      <c r="H49" s="15"/>
    </row>
    <row r="50" spans="1:8" x14ac:dyDescent="0.2">
      <c r="A50" s="15"/>
      <c r="D50" s="15"/>
      <c r="E50" s="90"/>
      <c r="F50" s="15"/>
      <c r="G50" s="15"/>
      <c r="H50" s="15"/>
    </row>
    <row r="51" spans="1:8" x14ac:dyDescent="0.2">
      <c r="A51" s="15"/>
      <c r="D51" s="15"/>
      <c r="E51" s="90"/>
      <c r="F51" s="15"/>
      <c r="G51" s="15"/>
      <c r="H51" s="15"/>
    </row>
    <row r="52" spans="1:8" x14ac:dyDescent="0.2">
      <c r="A52" s="15"/>
      <c r="D52" s="15"/>
      <c r="E52" s="90"/>
      <c r="F52" s="15"/>
      <c r="G52" s="15"/>
      <c r="H52" s="15"/>
    </row>
    <row r="53" spans="1:8" x14ac:dyDescent="0.2">
      <c r="A53" s="15"/>
      <c r="D53" s="15"/>
      <c r="E53" s="90"/>
      <c r="F53" s="15"/>
      <c r="G53" s="15"/>
      <c r="H53" s="15"/>
    </row>
    <row r="54" spans="1:8" x14ac:dyDescent="0.2">
      <c r="A54" s="15"/>
      <c r="D54" s="15"/>
      <c r="E54" s="90"/>
      <c r="F54" s="15"/>
      <c r="G54" s="15"/>
      <c r="H54" s="15"/>
    </row>
    <row r="55" spans="1:8" x14ac:dyDescent="0.2">
      <c r="A55" s="15"/>
      <c r="D55" s="15"/>
      <c r="E55" s="90"/>
      <c r="F55" s="15"/>
      <c r="G55" s="15"/>
      <c r="H55" s="15"/>
    </row>
    <row r="56" spans="1:8" x14ac:dyDescent="0.2">
      <c r="A56" s="15"/>
      <c r="D56" s="15"/>
      <c r="E56" s="90"/>
      <c r="F56" s="15"/>
      <c r="G56" s="15"/>
      <c r="H56" s="15"/>
    </row>
    <row r="57" spans="1:8" x14ac:dyDescent="0.2">
      <c r="A57" s="15"/>
      <c r="D57" s="15"/>
      <c r="E57" s="90"/>
      <c r="F57" s="15"/>
      <c r="G57" s="15"/>
      <c r="H57" s="15"/>
    </row>
    <row r="58" spans="1:8" x14ac:dyDescent="0.2">
      <c r="A58" s="15"/>
      <c r="D58" s="15"/>
      <c r="E58" s="90"/>
      <c r="F58" s="15"/>
      <c r="G58" s="15"/>
      <c r="H58" s="15"/>
    </row>
    <row r="59" spans="1:8" x14ac:dyDescent="0.2">
      <c r="A59" s="15"/>
      <c r="D59" s="15"/>
      <c r="E59" s="90"/>
      <c r="F59" s="15"/>
      <c r="G59" s="15"/>
      <c r="H59" s="15"/>
    </row>
    <row r="60" spans="1:8" x14ac:dyDescent="0.2">
      <c r="A60" s="15"/>
      <c r="D60" s="15"/>
      <c r="E60" s="90"/>
      <c r="F60" s="15"/>
      <c r="G60" s="15"/>
      <c r="H60" s="15"/>
    </row>
    <row r="61" spans="1:8" x14ac:dyDescent="0.2">
      <c r="A61" s="15"/>
      <c r="D61" s="15"/>
      <c r="E61" s="90"/>
      <c r="F61" s="15"/>
      <c r="G61" s="15"/>
      <c r="H61" s="15"/>
    </row>
    <row r="62" spans="1:8" x14ac:dyDescent="0.2">
      <c r="A62" s="15"/>
      <c r="D62" s="15"/>
      <c r="E62" s="90"/>
      <c r="F62" s="15"/>
      <c r="G62" s="15"/>
      <c r="H62" s="15"/>
    </row>
    <row r="63" spans="1:8" x14ac:dyDescent="0.2">
      <c r="A63" s="15"/>
      <c r="D63" s="15"/>
      <c r="E63" s="90"/>
      <c r="F63" s="15"/>
      <c r="G63" s="15"/>
      <c r="H63" s="15"/>
    </row>
    <row r="64" spans="1:8" x14ac:dyDescent="0.2">
      <c r="A64" s="15"/>
      <c r="D64" s="15"/>
      <c r="E64" s="90"/>
      <c r="F64" s="15"/>
      <c r="G64" s="15"/>
      <c r="H64" s="15"/>
    </row>
    <row r="65" spans="1:8" x14ac:dyDescent="0.2">
      <c r="A65" s="15"/>
      <c r="D65" s="15"/>
      <c r="E65" s="90"/>
      <c r="F65" s="15"/>
      <c r="G65" s="15"/>
      <c r="H65" s="15"/>
    </row>
    <row r="66" spans="1:8" x14ac:dyDescent="0.2">
      <c r="A66" s="15"/>
      <c r="D66" s="15"/>
      <c r="E66" s="90"/>
      <c r="F66" s="15"/>
      <c r="G66" s="15"/>
      <c r="H66" s="15"/>
    </row>
    <row r="67" spans="1:8" x14ac:dyDescent="0.2">
      <c r="A67" s="15"/>
      <c r="D67" s="15"/>
      <c r="E67" s="90"/>
      <c r="F67" s="15"/>
      <c r="G67" s="15"/>
      <c r="H67" s="15"/>
    </row>
    <row r="68" spans="1:8" x14ac:dyDescent="0.2">
      <c r="A68" s="15"/>
      <c r="D68" s="15"/>
      <c r="E68" s="90"/>
      <c r="F68" s="15"/>
      <c r="G68" s="15"/>
      <c r="H68" s="15"/>
    </row>
    <row r="69" spans="1:8" x14ac:dyDescent="0.2">
      <c r="A69" s="15"/>
      <c r="D69" s="15"/>
      <c r="E69" s="90"/>
      <c r="F69" s="15"/>
      <c r="G69" s="15"/>
      <c r="H69" s="15"/>
    </row>
    <row r="70" spans="1:8" x14ac:dyDescent="0.2">
      <c r="A70" s="15"/>
      <c r="D70" s="15"/>
      <c r="E70" s="90"/>
      <c r="F70" s="15"/>
      <c r="G70" s="15"/>
      <c r="H70" s="15"/>
    </row>
    <row r="71" spans="1:8" x14ac:dyDescent="0.2">
      <c r="A71" s="15"/>
      <c r="D71" s="15"/>
      <c r="E71" s="90"/>
      <c r="F71" s="15"/>
      <c r="G71" s="15"/>
      <c r="H71" s="15"/>
    </row>
    <row r="72" spans="1:8" x14ac:dyDescent="0.2">
      <c r="A72" s="15"/>
      <c r="D72" s="15"/>
      <c r="E72" s="90"/>
      <c r="F72" s="15"/>
      <c r="G72" s="15"/>
      <c r="H72" s="15"/>
    </row>
    <row r="73" spans="1:8" x14ac:dyDescent="0.2">
      <c r="A73" s="15"/>
      <c r="D73" s="15"/>
      <c r="E73" s="90"/>
      <c r="F73" s="15"/>
      <c r="G73" s="15"/>
      <c r="H73" s="15"/>
    </row>
    <row r="74" spans="1:8" x14ac:dyDescent="0.2">
      <c r="A74" s="15"/>
      <c r="D74" s="15"/>
      <c r="E74" s="90"/>
      <c r="F74" s="15"/>
      <c r="G74" s="15"/>
      <c r="H74" s="15"/>
    </row>
    <row r="75" spans="1:8" x14ac:dyDescent="0.2">
      <c r="A75" s="15"/>
      <c r="D75" s="15"/>
      <c r="E75" s="90"/>
      <c r="F75" s="15"/>
      <c r="G75" s="15"/>
      <c r="H75" s="15"/>
    </row>
    <row r="76" spans="1:8" x14ac:dyDescent="0.2">
      <c r="A76" s="15"/>
      <c r="D76" s="15"/>
      <c r="E76" s="90"/>
      <c r="F76" s="15"/>
      <c r="G76" s="15"/>
      <c r="H76" s="15"/>
    </row>
    <row r="77" spans="1:8" x14ac:dyDescent="0.2">
      <c r="A77" s="15"/>
      <c r="D77" s="15"/>
      <c r="E77" s="90"/>
      <c r="F77" s="15"/>
      <c r="G77" s="15"/>
      <c r="H77" s="15"/>
    </row>
    <row r="78" spans="1:8" x14ac:dyDescent="0.2">
      <c r="A78" s="15"/>
      <c r="D78" s="15"/>
      <c r="E78" s="90"/>
      <c r="F78" s="15"/>
      <c r="G78" s="15"/>
      <c r="H78" s="15"/>
    </row>
    <row r="79" spans="1:8" ht="15.75" customHeight="1" x14ac:dyDescent="0.2">
      <c r="A79" s="15"/>
      <c r="D79" s="15"/>
      <c r="E79" s="90"/>
      <c r="F79" s="15"/>
      <c r="G79" s="15"/>
      <c r="H79" s="15"/>
    </row>
    <row r="80" spans="1:8" x14ac:dyDescent="0.2">
      <c r="A80" s="15"/>
      <c r="D80" s="15"/>
      <c r="E80" s="90"/>
      <c r="F80" s="15"/>
      <c r="G80" s="15"/>
      <c r="H80" s="15"/>
    </row>
    <row r="81" spans="1:8" x14ac:dyDescent="0.2">
      <c r="A81" s="15"/>
      <c r="D81" s="15"/>
      <c r="E81" s="90"/>
      <c r="F81" s="15"/>
      <c r="G81" s="15"/>
      <c r="H81" s="15"/>
    </row>
    <row r="82" spans="1:8" x14ac:dyDescent="0.2">
      <c r="A82" s="15"/>
      <c r="D82" s="15"/>
      <c r="E82" s="90"/>
      <c r="F82" s="15"/>
      <c r="G82" s="15"/>
      <c r="H82" s="15"/>
    </row>
    <row r="83" spans="1:8" x14ac:dyDescent="0.2">
      <c r="A83" s="15"/>
      <c r="D83" s="15"/>
      <c r="E83" s="90"/>
      <c r="F83" s="15"/>
      <c r="G83" s="15"/>
      <c r="H83" s="15"/>
    </row>
    <row r="84" spans="1:8" x14ac:dyDescent="0.2">
      <c r="A84" s="15"/>
      <c r="D84" s="15"/>
      <c r="E84" s="90"/>
      <c r="F84" s="15"/>
      <c r="G84" s="15"/>
      <c r="H84" s="15"/>
    </row>
    <row r="85" spans="1:8" x14ac:dyDescent="0.2">
      <c r="A85" s="15"/>
      <c r="D85" s="15"/>
      <c r="E85" s="90"/>
      <c r="F85" s="15"/>
      <c r="G85" s="15"/>
      <c r="H85" s="15"/>
    </row>
    <row r="86" spans="1:8" x14ac:dyDescent="0.2">
      <c r="A86" s="15"/>
      <c r="D86" s="15"/>
      <c r="E86" s="90"/>
      <c r="F86" s="15"/>
      <c r="G86" s="15"/>
      <c r="H86" s="15"/>
    </row>
    <row r="87" spans="1:8" x14ac:dyDescent="0.2">
      <c r="A87" s="15"/>
      <c r="D87" s="15"/>
      <c r="E87" s="90"/>
      <c r="F87" s="15"/>
      <c r="G87" s="15"/>
      <c r="H87" s="15"/>
    </row>
  </sheetData>
  <protectedRanges>
    <protectedRange sqref="D77" name="טווח1"/>
  </protectedRanges>
  <mergeCells count="29">
    <mergeCell ref="A22:C22"/>
    <mergeCell ref="H22:I22"/>
    <mergeCell ref="A23:C23"/>
    <mergeCell ref="H23:I23"/>
    <mergeCell ref="B25:C25"/>
    <mergeCell ref="H25:I31"/>
    <mergeCell ref="B26:C26"/>
    <mergeCell ref="B27:C27"/>
    <mergeCell ref="B28:C28"/>
    <mergeCell ref="B29:C29"/>
    <mergeCell ref="B30:C30"/>
    <mergeCell ref="A31:C31"/>
    <mergeCell ref="A1:H1"/>
    <mergeCell ref="B2:C2"/>
    <mergeCell ref="H2:I2"/>
    <mergeCell ref="A21:C21"/>
    <mergeCell ref="H21:I21"/>
    <mergeCell ref="A32:C32"/>
    <mergeCell ref="A33:C33"/>
    <mergeCell ref="H33:I33"/>
    <mergeCell ref="A38:C38"/>
    <mergeCell ref="H38:I38"/>
    <mergeCell ref="H39:I39"/>
    <mergeCell ref="H40:I40"/>
    <mergeCell ref="H35:I35"/>
    <mergeCell ref="A36:C36"/>
    <mergeCell ref="H36:I36"/>
    <mergeCell ref="A37:C37"/>
    <mergeCell ref="H37:I37"/>
  </mergeCells>
  <pageMargins left="0.7" right="0.7" top="0.75" bottom="0.75" header="0.3" footer="0.3"/>
  <pageSetup paperSize="9" scale="75" orientation="portrait" r:id="rId1"/>
  <ignoredErrors>
    <ignoredError sqref="E35"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7"/>
  <sheetViews>
    <sheetView showGridLines="0" rightToLeft="1" tabSelected="1" view="pageBreakPreview" zoomScaleNormal="100" zoomScaleSheetLayoutView="100" workbookViewId="0">
      <pane ySplit="2" topLeftCell="A24" activePane="bottomLeft" state="frozen"/>
      <selection pane="bottomLeft" activeCell="E37" sqref="E37"/>
    </sheetView>
  </sheetViews>
  <sheetFormatPr defaultRowHeight="14.25" x14ac:dyDescent="0.2"/>
  <cols>
    <col min="1" max="1" width="4.375" style="31" customWidth="1"/>
    <col min="2" max="2" width="10" style="15" customWidth="1"/>
    <col min="3" max="3" width="18" style="15" customWidth="1"/>
    <col min="4" max="4" width="6.375" style="31" bestFit="1" customWidth="1"/>
    <col min="5" max="5" width="6.25" style="89" customWidth="1"/>
    <col min="6" max="6" width="10.25" style="51" bestFit="1" customWidth="1"/>
    <col min="7" max="7" width="10.5" style="51" customWidth="1"/>
    <col min="8" max="8" width="8.625" style="32" customWidth="1"/>
    <col min="9" max="9" width="17.25" style="15" bestFit="1" customWidth="1"/>
    <col min="10" max="16384" width="9" style="15"/>
  </cols>
  <sheetData>
    <row r="1" spans="1:9" ht="27.75" thickTop="1" thickBot="1" x14ac:dyDescent="0.45">
      <c r="A1" s="136" t="s">
        <v>77</v>
      </c>
      <c r="B1" s="137"/>
      <c r="C1" s="137"/>
      <c r="D1" s="137"/>
      <c r="E1" s="137"/>
      <c r="F1" s="137"/>
      <c r="G1" s="137"/>
      <c r="H1" s="137"/>
      <c r="I1" s="75">
        <f>G40</f>
        <v>617760</v>
      </c>
    </row>
    <row r="2" spans="1:9" ht="16.5" thickTop="1" thickBot="1" x14ac:dyDescent="0.25">
      <c r="A2" s="3" t="s">
        <v>0</v>
      </c>
      <c r="B2" s="138" t="s">
        <v>1</v>
      </c>
      <c r="C2" s="139"/>
      <c r="D2" s="4" t="s">
        <v>2</v>
      </c>
      <c r="E2" s="77" t="s">
        <v>3</v>
      </c>
      <c r="F2" s="42" t="s">
        <v>11</v>
      </c>
      <c r="G2" s="42" t="s">
        <v>10</v>
      </c>
      <c r="H2" s="140" t="s">
        <v>46</v>
      </c>
      <c r="I2" s="141"/>
    </row>
    <row r="3" spans="1:9" s="5" customFormat="1" ht="21" thickTop="1" x14ac:dyDescent="0.3">
      <c r="A3" s="57">
        <v>1</v>
      </c>
      <c r="B3" s="58" t="s">
        <v>44</v>
      </c>
      <c r="C3" s="38"/>
      <c r="D3" s="52"/>
      <c r="E3" s="78"/>
      <c r="F3" s="55"/>
      <c r="G3" s="55"/>
      <c r="H3" s="56"/>
      <c r="I3" s="53"/>
    </row>
    <row r="4" spans="1:9" s="29" customFormat="1" x14ac:dyDescent="0.2">
      <c r="A4" s="33">
        <v>1.1000000000000001</v>
      </c>
      <c r="B4" s="37" t="s">
        <v>19</v>
      </c>
      <c r="C4" s="37" t="s">
        <v>20</v>
      </c>
      <c r="D4" s="36" t="s">
        <v>9</v>
      </c>
      <c r="E4" s="79">
        <f>'נב"מ'!E4+'שו"ט'!E4+'הגנה''''צ'!E4</f>
        <v>1</v>
      </c>
      <c r="F4" s="43">
        <f>פורמט!F4</f>
        <v>8000</v>
      </c>
      <c r="G4" s="43">
        <f t="shared" ref="G4:G20" si="0">F4*E4</f>
        <v>8000</v>
      </c>
      <c r="H4" s="59" t="s">
        <v>47</v>
      </c>
      <c r="I4" s="40" t="s">
        <v>21</v>
      </c>
    </row>
    <row r="5" spans="1:9" s="29" customFormat="1" x14ac:dyDescent="0.2">
      <c r="A5" s="33">
        <v>1.2</v>
      </c>
      <c r="B5" s="37" t="s">
        <v>19</v>
      </c>
      <c r="C5" s="37" t="s">
        <v>20</v>
      </c>
      <c r="D5" s="36" t="s">
        <v>9</v>
      </c>
      <c r="E5" s="79">
        <f>'נב"מ'!E5+'שו"ט'!E5+'הגנה''''צ'!E5</f>
        <v>1</v>
      </c>
      <c r="F5" s="43">
        <f>פורמט!F5</f>
        <v>8000</v>
      </c>
      <c r="G5" s="43">
        <f t="shared" si="0"/>
        <v>8000</v>
      </c>
      <c r="H5" s="59" t="s">
        <v>48</v>
      </c>
      <c r="I5" s="40" t="s">
        <v>21</v>
      </c>
    </row>
    <row r="6" spans="1:9" s="29" customFormat="1" x14ac:dyDescent="0.2">
      <c r="A6" s="33">
        <v>1.3</v>
      </c>
      <c r="B6" s="37" t="s">
        <v>19</v>
      </c>
      <c r="C6" s="37" t="s">
        <v>78</v>
      </c>
      <c r="D6" s="95" t="s">
        <v>9</v>
      </c>
      <c r="E6" s="79">
        <f>'נב"מ'!E6+'שו"ט'!E6+'הגנה''''צ'!E6</f>
        <v>1</v>
      </c>
      <c r="F6" s="43">
        <v>6000</v>
      </c>
      <c r="G6" s="43">
        <f t="shared" si="0"/>
        <v>6000</v>
      </c>
      <c r="H6" s="59" t="s">
        <v>53</v>
      </c>
      <c r="I6" s="40" t="s">
        <v>33</v>
      </c>
    </row>
    <row r="7" spans="1:9" s="29" customFormat="1" x14ac:dyDescent="0.2">
      <c r="A7" s="33">
        <v>1.4</v>
      </c>
      <c r="B7" s="37" t="s">
        <v>22</v>
      </c>
      <c r="C7" s="37" t="s">
        <v>23</v>
      </c>
      <c r="D7" s="36" t="s">
        <v>9</v>
      </c>
      <c r="E7" s="79">
        <f>'נב"מ'!E7+'שו"ט'!E7+'הגנה''''צ'!E7</f>
        <v>1</v>
      </c>
      <c r="F7" s="43">
        <f>פורמט!F7</f>
        <v>8000</v>
      </c>
      <c r="G7" s="43">
        <f t="shared" si="0"/>
        <v>8000</v>
      </c>
      <c r="H7" s="59" t="s">
        <v>49</v>
      </c>
      <c r="I7" s="40" t="s">
        <v>21</v>
      </c>
    </row>
    <row r="8" spans="1:9" s="39" customFormat="1" x14ac:dyDescent="0.2">
      <c r="A8" s="33">
        <v>1.5</v>
      </c>
      <c r="B8" s="37" t="s">
        <v>24</v>
      </c>
      <c r="C8" s="37" t="s">
        <v>23</v>
      </c>
      <c r="D8" s="36" t="s">
        <v>9</v>
      </c>
      <c r="E8" s="79">
        <f>'נב"מ'!E8+'שו"ט'!E8+'הגנה''''צ'!E8</f>
        <v>1</v>
      </c>
      <c r="F8" s="43">
        <f>פורמט!F8</f>
        <v>5000</v>
      </c>
      <c r="G8" s="43">
        <f t="shared" si="0"/>
        <v>5000</v>
      </c>
      <c r="H8" s="59" t="s">
        <v>58</v>
      </c>
      <c r="I8" s="40" t="s">
        <v>25</v>
      </c>
    </row>
    <row r="9" spans="1:9" s="29" customFormat="1" x14ac:dyDescent="0.2">
      <c r="A9" s="94">
        <v>1.6</v>
      </c>
      <c r="B9" s="37" t="s">
        <v>26</v>
      </c>
      <c r="C9" s="37" t="s">
        <v>27</v>
      </c>
      <c r="D9" s="36" t="s">
        <v>9</v>
      </c>
      <c r="E9" s="79">
        <f>'נב"מ'!E9+'שו"ט'!E9+'הגנה''''צ'!E9</f>
        <v>1</v>
      </c>
      <c r="F9" s="43">
        <f>פורמט!F9</f>
        <v>5000</v>
      </c>
      <c r="G9" s="43">
        <f t="shared" si="0"/>
        <v>5000</v>
      </c>
      <c r="H9" s="59" t="s">
        <v>50</v>
      </c>
      <c r="I9" s="40" t="s">
        <v>28</v>
      </c>
    </row>
    <row r="10" spans="1:9" s="39" customFormat="1" x14ac:dyDescent="0.2">
      <c r="A10" s="34">
        <v>1.7</v>
      </c>
      <c r="B10" s="37" t="s">
        <v>29</v>
      </c>
      <c r="C10" s="37" t="s">
        <v>27</v>
      </c>
      <c r="D10" s="36" t="s">
        <v>9</v>
      </c>
      <c r="E10" s="79">
        <f>'נב"מ'!E10+'שו"ט'!E10+'הגנה''''צ'!E10</f>
        <v>1</v>
      </c>
      <c r="F10" s="43">
        <f>פורמט!F10</f>
        <v>5000</v>
      </c>
      <c r="G10" s="43">
        <f t="shared" si="0"/>
        <v>5000</v>
      </c>
      <c r="H10" s="59" t="s">
        <v>51</v>
      </c>
      <c r="I10" s="40" t="s">
        <v>43</v>
      </c>
    </row>
    <row r="11" spans="1:9" s="29" customFormat="1" x14ac:dyDescent="0.2">
      <c r="A11" s="35">
        <v>1.8</v>
      </c>
      <c r="B11" s="37" t="s">
        <v>30</v>
      </c>
      <c r="C11" s="37" t="s">
        <v>31</v>
      </c>
      <c r="D11" s="36" t="s">
        <v>9</v>
      </c>
      <c r="E11" s="79">
        <f>'נב"מ'!E11+'שו"ט'!E11+'הגנה''''צ'!E11</f>
        <v>1</v>
      </c>
      <c r="F11" s="43">
        <f>פורמט!F11</f>
        <v>6000</v>
      </c>
      <c r="G11" s="43">
        <f t="shared" si="0"/>
        <v>6000</v>
      </c>
      <c r="H11" s="59" t="s">
        <v>52</v>
      </c>
      <c r="I11" s="40" t="s">
        <v>32</v>
      </c>
    </row>
    <row r="12" spans="1:9" s="29" customFormat="1" x14ac:dyDescent="0.2">
      <c r="A12" s="35">
        <v>1.9</v>
      </c>
      <c r="B12" s="37" t="s">
        <v>19</v>
      </c>
      <c r="C12" s="37" t="s">
        <v>34</v>
      </c>
      <c r="D12" s="36" t="s">
        <v>9</v>
      </c>
      <c r="E12" s="79">
        <f>'נב"מ'!E12+'שו"ט'!E12+'הגנה''''צ'!E12</f>
        <v>1</v>
      </c>
      <c r="F12" s="43">
        <f>פורמט!F12</f>
        <v>8000</v>
      </c>
      <c r="G12" s="43">
        <f t="shared" si="0"/>
        <v>8000</v>
      </c>
      <c r="H12" s="59" t="s">
        <v>54</v>
      </c>
      <c r="I12" s="40" t="s">
        <v>28</v>
      </c>
    </row>
    <row r="13" spans="1:9" s="29" customFormat="1" x14ac:dyDescent="0.2">
      <c r="A13" s="35">
        <v>1.1000000000000001</v>
      </c>
      <c r="B13" s="37" t="s">
        <v>19</v>
      </c>
      <c r="C13" s="37" t="s">
        <v>35</v>
      </c>
      <c r="D13" s="36" t="s">
        <v>9</v>
      </c>
      <c r="E13" s="79">
        <f>'נב"מ'!E13+'שו"ט'!E13+'הגנה''''צ'!E13</f>
        <v>1</v>
      </c>
      <c r="F13" s="43">
        <f>פורמט!F13</f>
        <v>10000</v>
      </c>
      <c r="G13" s="43">
        <f t="shared" si="0"/>
        <v>10000</v>
      </c>
      <c r="H13" s="59" t="s">
        <v>59</v>
      </c>
      <c r="I13" s="40" t="s">
        <v>36</v>
      </c>
    </row>
    <row r="14" spans="1:9" s="29" customFormat="1" x14ac:dyDescent="0.2">
      <c r="A14" s="35">
        <v>1.1100000000000001</v>
      </c>
      <c r="B14" s="37" t="s">
        <v>19</v>
      </c>
      <c r="C14" s="37" t="s">
        <v>37</v>
      </c>
      <c r="D14" s="36" t="s">
        <v>9</v>
      </c>
      <c r="E14" s="79">
        <f>'נב"מ'!E14+'שו"ט'!E14+'הגנה''''צ'!E14</f>
        <v>1</v>
      </c>
      <c r="F14" s="43">
        <f>פורמט!F14</f>
        <v>6000</v>
      </c>
      <c r="G14" s="43">
        <f t="shared" si="0"/>
        <v>6000</v>
      </c>
      <c r="H14" s="59" t="s">
        <v>60</v>
      </c>
      <c r="I14" s="40" t="s">
        <v>25</v>
      </c>
    </row>
    <row r="15" spans="1:9" s="29" customFormat="1" x14ac:dyDescent="0.2">
      <c r="A15" s="35">
        <v>1.1200000000000001</v>
      </c>
      <c r="B15" s="37" t="s">
        <v>19</v>
      </c>
      <c r="C15" s="37" t="s">
        <v>38</v>
      </c>
      <c r="D15" s="36" t="s">
        <v>9</v>
      </c>
      <c r="E15" s="79">
        <f>'נב"מ'!E15+'שו"ט'!E15+'הגנה''''צ'!E15</f>
        <v>1</v>
      </c>
      <c r="F15" s="43">
        <f>פורמט!F15</f>
        <v>5000</v>
      </c>
      <c r="G15" s="43">
        <f t="shared" si="0"/>
        <v>5000</v>
      </c>
      <c r="H15" s="59" t="s">
        <v>55</v>
      </c>
      <c r="I15" s="40" t="s">
        <v>39</v>
      </c>
    </row>
    <row r="16" spans="1:9" s="29" customFormat="1" x14ac:dyDescent="0.2">
      <c r="A16" s="35">
        <v>1.1299999999999999</v>
      </c>
      <c r="B16" s="37" t="s">
        <v>19</v>
      </c>
      <c r="C16" s="37" t="s">
        <v>31</v>
      </c>
      <c r="D16" s="36" t="s">
        <v>9</v>
      </c>
      <c r="E16" s="79">
        <f>'נב"מ'!E16+'שו"ט'!E16+'הגנה''''צ'!E16</f>
        <v>1</v>
      </c>
      <c r="F16" s="43">
        <f>פורמט!F16</f>
        <v>8000</v>
      </c>
      <c r="G16" s="43">
        <f t="shared" si="0"/>
        <v>8000</v>
      </c>
      <c r="H16" s="59" t="s">
        <v>56</v>
      </c>
      <c r="I16" s="40" t="s">
        <v>21</v>
      </c>
    </row>
    <row r="17" spans="1:9" s="29" customFormat="1" x14ac:dyDescent="0.2">
      <c r="A17" s="35">
        <v>1.1399999999999999</v>
      </c>
      <c r="B17" s="37" t="s">
        <v>19</v>
      </c>
      <c r="C17" s="37" t="s">
        <v>40</v>
      </c>
      <c r="D17" s="36" t="s">
        <v>9</v>
      </c>
      <c r="E17" s="79">
        <f>'נב"מ'!E17+'שו"ט'!E17+'הגנה''''צ'!E17</f>
        <v>1</v>
      </c>
      <c r="F17" s="43">
        <f>פורמט!F17</f>
        <v>1500</v>
      </c>
      <c r="G17" s="43">
        <f t="shared" si="0"/>
        <v>1500</v>
      </c>
      <c r="H17" s="59" t="s">
        <v>73</v>
      </c>
      <c r="I17" s="40" t="s">
        <v>41</v>
      </c>
    </row>
    <row r="18" spans="1:9" s="29" customFormat="1" x14ac:dyDescent="0.2">
      <c r="A18" s="35">
        <v>1.1499999999999999</v>
      </c>
      <c r="B18" s="37" t="s">
        <v>19</v>
      </c>
      <c r="C18" s="37" t="s">
        <v>40</v>
      </c>
      <c r="D18" s="36" t="s">
        <v>9</v>
      </c>
      <c r="E18" s="79">
        <f>'נב"מ'!E18+'שו"ט'!E18+'הגנה''''צ'!E18</f>
        <v>1</v>
      </c>
      <c r="F18" s="43">
        <f>פורמט!F18</f>
        <v>1500</v>
      </c>
      <c r="G18" s="43">
        <f t="shared" si="0"/>
        <v>1500</v>
      </c>
      <c r="H18" s="59" t="s">
        <v>57</v>
      </c>
      <c r="I18" s="40" t="s">
        <v>42</v>
      </c>
    </row>
    <row r="19" spans="1:9" s="29" customFormat="1" x14ac:dyDescent="0.2">
      <c r="A19" s="35">
        <v>1.1599999999999999</v>
      </c>
      <c r="B19" s="37" t="s">
        <v>30</v>
      </c>
      <c r="C19" s="37" t="s">
        <v>40</v>
      </c>
      <c r="D19" s="36" t="s">
        <v>9</v>
      </c>
      <c r="E19" s="79">
        <f>'נב"מ'!E19+'שו"ט'!E19+'הגנה''''צ'!E19</f>
        <v>1</v>
      </c>
      <c r="F19" s="43">
        <f>פורמט!F19</f>
        <v>1500</v>
      </c>
      <c r="G19" s="43">
        <f t="shared" si="0"/>
        <v>1500</v>
      </c>
      <c r="H19" s="59" t="s">
        <v>57</v>
      </c>
      <c r="I19" s="40" t="s">
        <v>42</v>
      </c>
    </row>
    <row r="20" spans="1:9" s="29" customFormat="1" x14ac:dyDescent="0.2">
      <c r="A20" s="35">
        <v>1.17</v>
      </c>
      <c r="B20" s="37" t="s">
        <v>26</v>
      </c>
      <c r="C20" s="37" t="s">
        <v>40</v>
      </c>
      <c r="D20" s="36" t="s">
        <v>9</v>
      </c>
      <c r="E20" s="79">
        <f>'נב"מ'!E20+'שו"ט'!E20+'הגנה''''צ'!E20</f>
        <v>1</v>
      </c>
      <c r="F20" s="43">
        <f>פורמט!F20</f>
        <v>1500</v>
      </c>
      <c r="G20" s="43">
        <f t="shared" si="0"/>
        <v>1500</v>
      </c>
      <c r="H20" s="59" t="s">
        <v>57</v>
      </c>
      <c r="I20" s="40" t="s">
        <v>42</v>
      </c>
    </row>
    <row r="21" spans="1:9" ht="15" x14ac:dyDescent="0.25">
      <c r="A21" s="112" t="s">
        <v>6</v>
      </c>
      <c r="B21" s="113"/>
      <c r="C21" s="114"/>
      <c r="D21" s="21"/>
      <c r="E21" s="80"/>
      <c r="F21" s="44"/>
      <c r="G21" s="45">
        <f>SUM(G4:G20)</f>
        <v>94000</v>
      </c>
      <c r="H21" s="142"/>
      <c r="I21" s="143"/>
    </row>
    <row r="22" spans="1:9" ht="15" x14ac:dyDescent="0.25">
      <c r="A22" s="131" t="s">
        <v>14</v>
      </c>
      <c r="B22" s="132"/>
      <c r="C22" s="133"/>
      <c r="D22" s="20" t="s">
        <v>12</v>
      </c>
      <c r="E22" s="98"/>
      <c r="F22" s="46"/>
      <c r="G22" s="47"/>
      <c r="H22" s="144"/>
      <c r="I22" s="145"/>
    </row>
    <row r="23" spans="1:9" ht="15.75" thickBot="1" x14ac:dyDescent="0.3">
      <c r="A23" s="115" t="s">
        <v>13</v>
      </c>
      <c r="B23" s="116"/>
      <c r="C23" s="117"/>
      <c r="D23" s="21"/>
      <c r="E23" s="80"/>
      <c r="F23" s="44"/>
      <c r="G23" s="45">
        <f>G21*(1-(E22/100))</f>
        <v>94000</v>
      </c>
      <c r="H23" s="134"/>
      <c r="I23" s="135"/>
    </row>
    <row r="24" spans="1:9" s="5" customFormat="1" ht="21.75" thickTop="1" thickBot="1" x14ac:dyDescent="0.35">
      <c r="A24" s="8">
        <v>2</v>
      </c>
      <c r="B24" s="9" t="s">
        <v>45</v>
      </c>
      <c r="C24" s="9"/>
      <c r="D24" s="60"/>
      <c r="E24" s="82"/>
      <c r="F24" s="63"/>
      <c r="G24" s="63"/>
      <c r="H24" s="41"/>
      <c r="I24" s="61"/>
    </row>
    <row r="25" spans="1:9" s="18" customFormat="1" ht="15" customHeight="1" thickTop="1" x14ac:dyDescent="0.2">
      <c r="A25" s="17">
        <v>2.1</v>
      </c>
      <c r="B25" s="118" t="s">
        <v>74</v>
      </c>
      <c r="C25" s="119"/>
      <c r="D25" s="64" t="s">
        <v>61</v>
      </c>
      <c r="E25" s="83">
        <f>'נב"מ'!E25+'שו"ט'!E25+'הגנה''''צ'!E25</f>
        <v>3</v>
      </c>
      <c r="F25" s="65">
        <f>פורמט!F25</f>
        <v>5000</v>
      </c>
      <c r="G25" s="65">
        <f t="shared" ref="G25:G30" si="1">F25*E25</f>
        <v>15000</v>
      </c>
      <c r="H25" s="122" t="s">
        <v>76</v>
      </c>
      <c r="I25" s="123"/>
    </row>
    <row r="26" spans="1:9" s="18" customFormat="1" ht="14.25" customHeight="1" x14ac:dyDescent="0.2">
      <c r="A26" s="17">
        <v>2.2000000000000002</v>
      </c>
      <c r="B26" s="106" t="s">
        <v>75</v>
      </c>
      <c r="C26" s="107"/>
      <c r="D26" s="16" t="s">
        <v>61</v>
      </c>
      <c r="E26" s="83">
        <f>'נב"מ'!E26+'שו"ט'!E26+'הגנה''''צ'!E26</f>
        <v>4</v>
      </c>
      <c r="F26" s="65">
        <f>פורמט!F26</f>
        <v>7000</v>
      </c>
      <c r="G26" s="43">
        <f t="shared" si="1"/>
        <v>28000</v>
      </c>
      <c r="H26" s="124"/>
      <c r="I26" s="125"/>
    </row>
    <row r="27" spans="1:9" s="18" customFormat="1" ht="14.25" customHeight="1" x14ac:dyDescent="0.2">
      <c r="A27" s="17">
        <v>2.2999999999999998</v>
      </c>
      <c r="B27" s="106" t="s">
        <v>65</v>
      </c>
      <c r="C27" s="107"/>
      <c r="D27" s="16" t="s">
        <v>61</v>
      </c>
      <c r="E27" s="83">
        <f>'נב"מ'!E27+'שו"ט'!E27+'הגנה''''צ'!E27</f>
        <v>4</v>
      </c>
      <c r="F27" s="65">
        <f>פורמט!F27</f>
        <v>9000</v>
      </c>
      <c r="G27" s="43">
        <f t="shared" si="1"/>
        <v>36000</v>
      </c>
      <c r="H27" s="124"/>
      <c r="I27" s="125"/>
    </row>
    <row r="28" spans="1:9" s="18" customFormat="1" ht="14.25" customHeight="1" x14ac:dyDescent="0.2">
      <c r="A28" s="17">
        <v>2.4</v>
      </c>
      <c r="B28" s="106" t="s">
        <v>62</v>
      </c>
      <c r="C28" s="107"/>
      <c r="D28" s="16" t="s">
        <v>61</v>
      </c>
      <c r="E28" s="83">
        <f>'נב"מ'!E28+'שו"ט'!E28+'הגנה''''צ'!E28</f>
        <v>3</v>
      </c>
      <c r="F28" s="65">
        <f>פורמט!F28</f>
        <v>15000</v>
      </c>
      <c r="G28" s="43">
        <f t="shared" si="1"/>
        <v>45000</v>
      </c>
      <c r="H28" s="124"/>
      <c r="I28" s="125"/>
    </row>
    <row r="29" spans="1:9" s="18" customFormat="1" ht="14.25" customHeight="1" x14ac:dyDescent="0.2">
      <c r="A29" s="17">
        <v>2.5</v>
      </c>
      <c r="B29" s="106" t="s">
        <v>66</v>
      </c>
      <c r="C29" s="107"/>
      <c r="D29" s="16" t="s">
        <v>61</v>
      </c>
      <c r="E29" s="83">
        <f>'נב"מ'!E29+'שו"ט'!E29+'הגנה''''צ'!E29</f>
        <v>3</v>
      </c>
      <c r="F29" s="65">
        <f>פורמט!F29</f>
        <v>23000</v>
      </c>
      <c r="G29" s="43">
        <f t="shared" si="1"/>
        <v>69000</v>
      </c>
      <c r="H29" s="124"/>
      <c r="I29" s="125"/>
    </row>
    <row r="30" spans="1:9" s="18" customFormat="1" x14ac:dyDescent="0.2">
      <c r="A30" s="17">
        <v>2.6</v>
      </c>
      <c r="B30" s="106" t="s">
        <v>64</v>
      </c>
      <c r="C30" s="107"/>
      <c r="D30" s="16" t="s">
        <v>63</v>
      </c>
      <c r="E30" s="83">
        <f>'נב"מ'!E30+'שו"ט'!E30+'הגנה''''צ'!E30</f>
        <v>12000</v>
      </c>
      <c r="F30" s="43">
        <v>8</v>
      </c>
      <c r="G30" s="43">
        <f t="shared" si="1"/>
        <v>96000</v>
      </c>
      <c r="H30" s="124"/>
      <c r="I30" s="125"/>
    </row>
    <row r="31" spans="1:9" ht="15" x14ac:dyDescent="0.25">
      <c r="A31" s="112" t="s">
        <v>7</v>
      </c>
      <c r="B31" s="113"/>
      <c r="C31" s="114"/>
      <c r="D31" s="20"/>
      <c r="E31" s="28"/>
      <c r="F31" s="43"/>
      <c r="G31" s="48">
        <f>SUM(G25:G30)</f>
        <v>289000</v>
      </c>
      <c r="H31" s="126"/>
      <c r="I31" s="127"/>
    </row>
    <row r="32" spans="1:9" ht="15" x14ac:dyDescent="0.25">
      <c r="A32" s="131" t="s">
        <v>15</v>
      </c>
      <c r="B32" s="132"/>
      <c r="C32" s="133"/>
      <c r="D32" s="20" t="s">
        <v>12</v>
      </c>
      <c r="E32" s="98"/>
      <c r="F32" s="46"/>
      <c r="G32" s="47"/>
      <c r="H32" s="72"/>
      <c r="I32" s="73"/>
    </row>
    <row r="33" spans="1:11" ht="15.75" thickBot="1" x14ac:dyDescent="0.3">
      <c r="A33" s="115" t="s">
        <v>16</v>
      </c>
      <c r="B33" s="116"/>
      <c r="C33" s="117"/>
      <c r="D33" s="21"/>
      <c r="E33" s="80"/>
      <c r="F33" s="44"/>
      <c r="G33" s="45">
        <f>G31*(1-(E32/100))</f>
        <v>289000</v>
      </c>
      <c r="H33" s="134"/>
      <c r="I33" s="135"/>
    </row>
    <row r="34" spans="1:11" s="5" customFormat="1" ht="21.75" thickTop="1" thickBot="1" x14ac:dyDescent="0.35">
      <c r="A34" s="8">
        <v>3</v>
      </c>
      <c r="B34" s="9" t="s">
        <v>67</v>
      </c>
      <c r="C34" s="9"/>
      <c r="D34" s="10"/>
      <c r="E34" s="84"/>
      <c r="F34" s="74"/>
      <c r="G34" s="63"/>
      <c r="H34" s="41"/>
      <c r="I34" s="61"/>
    </row>
    <row r="35" spans="1:11" s="27" customFormat="1" ht="15" thickTop="1" x14ac:dyDescent="0.2">
      <c r="A35" s="22" t="s">
        <v>68</v>
      </c>
      <c r="B35" s="23" t="s">
        <v>17</v>
      </c>
      <c r="C35" s="23"/>
      <c r="D35" s="24" t="s">
        <v>9</v>
      </c>
      <c r="E35" s="85" t="s">
        <v>18</v>
      </c>
      <c r="F35" s="25">
        <f>'נב"מ'!F35+'שו"ט'!F35+'הגנה''''צ'!F35</f>
        <v>145000</v>
      </c>
      <c r="G35" s="25">
        <f t="shared" ref="G35" si="2">F35*E35</f>
        <v>145000</v>
      </c>
      <c r="H35" s="108"/>
      <c r="I35" s="109"/>
      <c r="J35" s="26"/>
    </row>
    <row r="36" spans="1:11" ht="15" x14ac:dyDescent="0.25">
      <c r="A36" s="112" t="s">
        <v>8</v>
      </c>
      <c r="B36" s="113"/>
      <c r="C36" s="114"/>
      <c r="D36" s="20"/>
      <c r="E36" s="28"/>
      <c r="F36" s="28"/>
      <c r="G36" s="14">
        <f>SUM(G35)</f>
        <v>145000</v>
      </c>
      <c r="H36" s="110"/>
      <c r="I36" s="111"/>
      <c r="J36" s="13"/>
      <c r="K36" s="29"/>
    </row>
    <row r="37" spans="1:11" ht="15.75" x14ac:dyDescent="0.25">
      <c r="A37" s="128" t="s">
        <v>69</v>
      </c>
      <c r="B37" s="129"/>
      <c r="C37" s="130"/>
      <c r="D37" s="19" t="s">
        <v>12</v>
      </c>
      <c r="E37" s="99"/>
      <c r="F37" s="67"/>
      <c r="G37" s="68"/>
      <c r="H37" s="120"/>
      <c r="I37" s="121"/>
      <c r="J37" s="76"/>
      <c r="K37" s="29"/>
    </row>
    <row r="38" spans="1:11" ht="15.75" thickBot="1" x14ac:dyDescent="0.3">
      <c r="A38" s="115" t="s">
        <v>71</v>
      </c>
      <c r="B38" s="116"/>
      <c r="C38" s="117"/>
      <c r="D38" s="69"/>
      <c r="E38" s="70"/>
      <c r="F38" s="70"/>
      <c r="G38" s="71">
        <f>G36*(1+(E37/100))</f>
        <v>145000</v>
      </c>
      <c r="H38" s="100"/>
      <c r="I38" s="101"/>
      <c r="J38" s="13"/>
      <c r="K38" s="29"/>
    </row>
    <row r="39" spans="1:11" ht="15.75" thickTop="1" x14ac:dyDescent="0.2">
      <c r="A39" s="6"/>
      <c r="B39" s="1" t="s">
        <v>5</v>
      </c>
      <c r="C39" s="1"/>
      <c r="D39" s="1"/>
      <c r="E39" s="87"/>
      <c r="F39" s="49"/>
      <c r="G39" s="49">
        <f>G23+G33+G38</f>
        <v>528000</v>
      </c>
      <c r="H39" s="102"/>
      <c r="I39" s="103"/>
    </row>
    <row r="40" spans="1:11" ht="15.75" thickBot="1" x14ac:dyDescent="0.25">
      <c r="A40" s="7"/>
      <c r="B40" s="2" t="s">
        <v>4</v>
      </c>
      <c r="C40" s="2"/>
      <c r="D40" s="2"/>
      <c r="E40" s="88"/>
      <c r="F40" s="50"/>
      <c r="G40" s="50">
        <f>G39*1.17</f>
        <v>617760</v>
      </c>
      <c r="H40" s="104"/>
      <c r="I40" s="105"/>
    </row>
    <row r="41" spans="1:11" ht="15" thickTop="1" x14ac:dyDescent="0.2"/>
    <row r="42" spans="1:11" x14ac:dyDescent="0.2">
      <c r="A42" s="15"/>
      <c r="D42" s="15"/>
      <c r="E42" s="90"/>
      <c r="F42" s="15"/>
      <c r="G42" s="15"/>
      <c r="H42" s="15"/>
    </row>
    <row r="43" spans="1:11" x14ac:dyDescent="0.2">
      <c r="A43" s="15"/>
      <c r="D43" s="15"/>
      <c r="E43" s="90"/>
      <c r="F43" s="15"/>
      <c r="G43" s="15"/>
      <c r="H43" s="15"/>
    </row>
    <row r="44" spans="1:11" x14ac:dyDescent="0.2">
      <c r="A44" s="15"/>
      <c r="D44" s="15"/>
      <c r="E44" s="90"/>
      <c r="F44" s="15"/>
      <c r="G44" s="15"/>
      <c r="H44" s="15"/>
    </row>
    <row r="45" spans="1:11" x14ac:dyDescent="0.2">
      <c r="A45" s="15"/>
      <c r="D45" s="15"/>
      <c r="E45" s="90"/>
      <c r="F45" s="15"/>
      <c r="G45" s="15"/>
      <c r="H45" s="15"/>
    </row>
    <row r="46" spans="1:11" x14ac:dyDescent="0.2">
      <c r="A46" s="15"/>
      <c r="D46" s="15"/>
      <c r="E46" s="90"/>
      <c r="F46" s="15"/>
      <c r="G46" s="15"/>
      <c r="H46" s="15"/>
    </row>
    <row r="47" spans="1:11" x14ac:dyDescent="0.2">
      <c r="A47" s="15"/>
      <c r="D47" s="15"/>
      <c r="E47" s="90"/>
      <c r="F47" s="15"/>
      <c r="G47" s="15"/>
      <c r="H47" s="15"/>
    </row>
    <row r="48" spans="1:11" x14ac:dyDescent="0.2">
      <c r="A48" s="15"/>
      <c r="D48" s="15"/>
      <c r="E48" s="90"/>
      <c r="F48" s="15"/>
      <c r="G48" s="15"/>
      <c r="H48" s="15"/>
    </row>
    <row r="49" spans="1:8" x14ac:dyDescent="0.2">
      <c r="A49" s="15"/>
      <c r="D49" s="15"/>
      <c r="E49" s="90"/>
      <c r="F49" s="15"/>
      <c r="G49" s="15"/>
      <c r="H49" s="15"/>
    </row>
    <row r="50" spans="1:8" x14ac:dyDescent="0.2">
      <c r="A50" s="15"/>
      <c r="D50" s="15"/>
      <c r="E50" s="90"/>
      <c r="F50" s="15"/>
      <c r="G50" s="15"/>
      <c r="H50" s="15"/>
    </row>
    <row r="51" spans="1:8" x14ac:dyDescent="0.2">
      <c r="A51" s="15"/>
      <c r="D51" s="15"/>
      <c r="E51" s="90"/>
      <c r="F51" s="15"/>
      <c r="G51" s="15"/>
      <c r="H51" s="15"/>
    </row>
    <row r="52" spans="1:8" x14ac:dyDescent="0.2">
      <c r="A52" s="15"/>
      <c r="D52" s="15"/>
      <c r="E52" s="90"/>
      <c r="F52" s="15"/>
      <c r="G52" s="15"/>
      <c r="H52" s="15"/>
    </row>
    <row r="53" spans="1:8" x14ac:dyDescent="0.2">
      <c r="A53" s="15"/>
      <c r="D53" s="15"/>
      <c r="E53" s="90"/>
      <c r="F53" s="15"/>
      <c r="G53" s="15"/>
      <c r="H53" s="15"/>
    </row>
    <row r="54" spans="1:8" x14ac:dyDescent="0.2">
      <c r="A54" s="15"/>
      <c r="D54" s="15"/>
      <c r="E54" s="90"/>
      <c r="F54" s="15"/>
      <c r="G54" s="15"/>
      <c r="H54" s="15"/>
    </row>
    <row r="55" spans="1:8" x14ac:dyDescent="0.2">
      <c r="A55" s="15"/>
      <c r="D55" s="15"/>
      <c r="E55" s="90"/>
      <c r="F55" s="15"/>
      <c r="G55" s="15"/>
      <c r="H55" s="15"/>
    </row>
    <row r="56" spans="1:8" x14ac:dyDescent="0.2">
      <c r="A56" s="15"/>
      <c r="D56" s="15"/>
      <c r="E56" s="90"/>
      <c r="F56" s="15"/>
      <c r="G56" s="15"/>
      <c r="H56" s="15"/>
    </row>
    <row r="57" spans="1:8" x14ac:dyDescent="0.2">
      <c r="A57" s="15"/>
      <c r="D57" s="15"/>
      <c r="E57" s="90"/>
      <c r="F57" s="15"/>
      <c r="G57" s="15"/>
      <c r="H57" s="15"/>
    </row>
    <row r="58" spans="1:8" x14ac:dyDescent="0.2">
      <c r="A58" s="15"/>
      <c r="D58" s="15"/>
      <c r="E58" s="90"/>
      <c r="F58" s="15"/>
      <c r="G58" s="15"/>
      <c r="H58" s="15"/>
    </row>
    <row r="59" spans="1:8" x14ac:dyDescent="0.2">
      <c r="A59" s="15"/>
      <c r="D59" s="15"/>
      <c r="E59" s="90"/>
      <c r="F59" s="15"/>
      <c r="G59" s="15"/>
      <c r="H59" s="15"/>
    </row>
    <row r="60" spans="1:8" x14ac:dyDescent="0.2">
      <c r="A60" s="15"/>
      <c r="D60" s="15"/>
      <c r="E60" s="90"/>
      <c r="F60" s="15"/>
      <c r="G60" s="15"/>
      <c r="H60" s="15"/>
    </row>
    <row r="61" spans="1:8" x14ac:dyDescent="0.2">
      <c r="A61" s="15"/>
      <c r="D61" s="15"/>
      <c r="E61" s="90"/>
      <c r="F61" s="15"/>
      <c r="G61" s="15"/>
      <c r="H61" s="15"/>
    </row>
    <row r="62" spans="1:8" x14ac:dyDescent="0.2">
      <c r="A62" s="15"/>
      <c r="D62" s="15"/>
      <c r="E62" s="90"/>
      <c r="F62" s="15"/>
      <c r="G62" s="15"/>
      <c r="H62" s="15"/>
    </row>
    <row r="63" spans="1:8" x14ac:dyDescent="0.2">
      <c r="A63" s="15"/>
      <c r="D63" s="15"/>
      <c r="E63" s="90"/>
      <c r="F63" s="15"/>
      <c r="G63" s="15"/>
      <c r="H63" s="15"/>
    </row>
    <row r="64" spans="1:8" x14ac:dyDescent="0.2">
      <c r="A64" s="15"/>
      <c r="D64" s="15"/>
      <c r="E64" s="90"/>
      <c r="F64" s="15"/>
      <c r="G64" s="15"/>
      <c r="H64" s="15"/>
    </row>
    <row r="65" spans="1:8" x14ac:dyDescent="0.2">
      <c r="A65" s="15"/>
      <c r="D65" s="15"/>
      <c r="E65" s="90"/>
      <c r="F65" s="15"/>
      <c r="G65" s="15"/>
      <c r="H65" s="15"/>
    </row>
    <row r="66" spans="1:8" x14ac:dyDescent="0.2">
      <c r="A66" s="15"/>
      <c r="D66" s="15"/>
      <c r="E66" s="90"/>
      <c r="F66" s="15"/>
      <c r="G66" s="15"/>
      <c r="H66" s="15"/>
    </row>
    <row r="67" spans="1:8" x14ac:dyDescent="0.2">
      <c r="A67" s="15"/>
      <c r="D67" s="15"/>
      <c r="E67" s="90"/>
      <c r="F67" s="15"/>
      <c r="G67" s="15"/>
      <c r="H67" s="15"/>
    </row>
    <row r="68" spans="1:8" x14ac:dyDescent="0.2">
      <c r="A68" s="15"/>
      <c r="D68" s="15"/>
      <c r="E68" s="90"/>
      <c r="F68" s="15"/>
      <c r="G68" s="15"/>
      <c r="H68" s="15"/>
    </row>
    <row r="69" spans="1:8" x14ac:dyDescent="0.2">
      <c r="A69" s="15"/>
      <c r="D69" s="15"/>
      <c r="E69" s="90"/>
      <c r="F69" s="15"/>
      <c r="G69" s="15"/>
      <c r="H69" s="15"/>
    </row>
    <row r="70" spans="1:8" x14ac:dyDescent="0.2">
      <c r="A70" s="15"/>
      <c r="D70" s="15"/>
      <c r="E70" s="90"/>
      <c r="F70" s="15"/>
      <c r="G70" s="15"/>
      <c r="H70" s="15"/>
    </row>
    <row r="71" spans="1:8" x14ac:dyDescent="0.2">
      <c r="A71" s="15"/>
      <c r="D71" s="15"/>
      <c r="E71" s="90"/>
      <c r="F71" s="15"/>
      <c r="G71" s="15"/>
      <c r="H71" s="15"/>
    </row>
    <row r="72" spans="1:8" x14ac:dyDescent="0.2">
      <c r="A72" s="15"/>
      <c r="D72" s="15"/>
      <c r="E72" s="90"/>
      <c r="F72" s="15"/>
      <c r="G72" s="15"/>
      <c r="H72" s="15"/>
    </row>
    <row r="73" spans="1:8" x14ac:dyDescent="0.2">
      <c r="A73" s="15"/>
      <c r="D73" s="15"/>
      <c r="E73" s="90"/>
      <c r="F73" s="15"/>
      <c r="G73" s="15"/>
      <c r="H73" s="15"/>
    </row>
    <row r="74" spans="1:8" x14ac:dyDescent="0.2">
      <c r="A74" s="15"/>
      <c r="D74" s="15"/>
      <c r="E74" s="90"/>
      <c r="F74" s="15"/>
      <c r="G74" s="15"/>
      <c r="H74" s="15"/>
    </row>
    <row r="75" spans="1:8" x14ac:dyDescent="0.2">
      <c r="A75" s="15"/>
      <c r="D75" s="15"/>
      <c r="E75" s="90"/>
      <c r="F75" s="15"/>
      <c r="G75" s="15"/>
      <c r="H75" s="15"/>
    </row>
    <row r="76" spans="1:8" x14ac:dyDescent="0.2">
      <c r="A76" s="15"/>
      <c r="D76" s="15"/>
      <c r="E76" s="90"/>
      <c r="F76" s="15"/>
      <c r="G76" s="15"/>
      <c r="H76" s="15"/>
    </row>
    <row r="77" spans="1:8" x14ac:dyDescent="0.2">
      <c r="A77" s="15"/>
      <c r="D77" s="15"/>
      <c r="E77" s="90"/>
      <c r="F77" s="15"/>
      <c r="G77" s="15"/>
      <c r="H77" s="15"/>
    </row>
    <row r="78" spans="1:8" x14ac:dyDescent="0.2">
      <c r="A78" s="15"/>
      <c r="D78" s="15"/>
      <c r="E78" s="90"/>
      <c r="F78" s="15"/>
      <c r="G78" s="15"/>
      <c r="H78" s="15"/>
    </row>
    <row r="79" spans="1:8" ht="15.75" customHeight="1" x14ac:dyDescent="0.2">
      <c r="A79" s="15"/>
      <c r="D79" s="15"/>
      <c r="E79" s="90"/>
      <c r="F79" s="15"/>
      <c r="G79" s="15"/>
      <c r="H79" s="15"/>
    </row>
    <row r="80" spans="1:8" x14ac:dyDescent="0.2">
      <c r="A80" s="15"/>
      <c r="D80" s="15"/>
      <c r="E80" s="90"/>
      <c r="F80" s="15"/>
      <c r="G80" s="15"/>
      <c r="H80" s="15"/>
    </row>
    <row r="81" spans="1:8" x14ac:dyDescent="0.2">
      <c r="A81" s="15"/>
      <c r="D81" s="15"/>
      <c r="E81" s="90"/>
      <c r="F81" s="15"/>
      <c r="G81" s="15"/>
      <c r="H81" s="15"/>
    </row>
    <row r="82" spans="1:8" x14ac:dyDescent="0.2">
      <c r="A82" s="15"/>
      <c r="D82" s="15"/>
      <c r="E82" s="90"/>
      <c r="F82" s="15"/>
      <c r="G82" s="15"/>
      <c r="H82" s="15"/>
    </row>
    <row r="83" spans="1:8" x14ac:dyDescent="0.2">
      <c r="A83" s="15"/>
      <c r="D83" s="15"/>
      <c r="E83" s="90"/>
      <c r="F83" s="15"/>
      <c r="G83" s="15"/>
      <c r="H83" s="15"/>
    </row>
    <row r="84" spans="1:8" x14ac:dyDescent="0.2">
      <c r="A84" s="15"/>
      <c r="D84" s="15"/>
      <c r="E84" s="90"/>
      <c r="F84" s="15"/>
      <c r="G84" s="15"/>
      <c r="H84" s="15"/>
    </row>
    <row r="85" spans="1:8" x14ac:dyDescent="0.2">
      <c r="A85" s="15"/>
      <c r="D85" s="15"/>
      <c r="E85" s="90"/>
      <c r="F85" s="15"/>
      <c r="G85" s="15"/>
      <c r="H85" s="15"/>
    </row>
    <row r="86" spans="1:8" x14ac:dyDescent="0.2">
      <c r="A86" s="15"/>
      <c r="D86" s="15"/>
      <c r="E86" s="90"/>
      <c r="F86" s="15"/>
      <c r="G86" s="15"/>
      <c r="H86" s="15"/>
    </row>
    <row r="87" spans="1:8" x14ac:dyDescent="0.2">
      <c r="A87" s="15"/>
      <c r="D87" s="15"/>
      <c r="E87" s="90"/>
      <c r="F87" s="15"/>
      <c r="G87" s="15"/>
      <c r="H87" s="15"/>
    </row>
  </sheetData>
  <protectedRanges>
    <protectedRange sqref="D77 D37 D51 D68" name="טווח1"/>
  </protectedRanges>
  <mergeCells count="29">
    <mergeCell ref="A22:C22"/>
    <mergeCell ref="H22:I22"/>
    <mergeCell ref="A23:C23"/>
    <mergeCell ref="H23:I23"/>
    <mergeCell ref="B25:C25"/>
    <mergeCell ref="H25:I31"/>
    <mergeCell ref="B26:C26"/>
    <mergeCell ref="B27:C27"/>
    <mergeCell ref="B28:C28"/>
    <mergeCell ref="B29:C29"/>
    <mergeCell ref="B30:C30"/>
    <mergeCell ref="A31:C31"/>
    <mergeCell ref="A1:H1"/>
    <mergeCell ref="B2:C2"/>
    <mergeCell ref="H2:I2"/>
    <mergeCell ref="A21:C21"/>
    <mergeCell ref="H21:I21"/>
    <mergeCell ref="A32:C32"/>
    <mergeCell ref="A33:C33"/>
    <mergeCell ref="H33:I33"/>
    <mergeCell ref="A38:C38"/>
    <mergeCell ref="H38:I38"/>
    <mergeCell ref="H39:I39"/>
    <mergeCell ref="H40:I40"/>
    <mergeCell ref="H35:I35"/>
    <mergeCell ref="A36:C36"/>
    <mergeCell ref="H36:I36"/>
    <mergeCell ref="A37:C37"/>
    <mergeCell ref="H37:I37"/>
  </mergeCells>
  <pageMargins left="0.15748031496062992" right="0.37" top="0.23622047244094491" bottom="0.23622047244094491" header="0.15748031496062992" footer="0.15748031496062992"/>
  <pageSetup paperSize="9" scale="76" orientation="portrait" r:id="rId1"/>
  <ignoredErrors>
    <ignoredError sqref="E35"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7</vt:i4>
      </vt:variant>
    </vt:vector>
  </HeadingPairs>
  <TitlesOfParts>
    <vt:vector size="12" baseType="lpstr">
      <vt:lpstr>פורמט</vt:lpstr>
      <vt:lpstr>נב"מ</vt:lpstr>
      <vt:lpstr>הגנה''צ</vt:lpstr>
      <vt:lpstr>שו"ט</vt:lpstr>
      <vt:lpstr>סה"כ</vt:lpstr>
      <vt:lpstr>'הגנה''''צ'!WPrint_Area_W</vt:lpstr>
      <vt:lpstr>'נב"מ'!WPrint_Area_W</vt:lpstr>
      <vt:lpstr>'סה"כ'!WPrint_Area_W</vt:lpstr>
      <vt:lpstr>פורמט!WPrint_Area_W</vt:lpstr>
      <vt:lpstr>'שו"ט'!WPrint_Area_W</vt:lpstr>
      <vt:lpstr>'סה"כ'!WPrint_TitlesW</vt:lpstr>
      <vt:lpstr>פורמט!WPrint_TitlesW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אורלי גבאי [Orly Gabay]</cp:lastModifiedBy>
  <cp:lastPrinted>2014-11-23T07:47:59Z</cp:lastPrinted>
  <dcterms:created xsi:type="dcterms:W3CDTF">2011-08-09T09:09:39Z</dcterms:created>
  <dcterms:modified xsi:type="dcterms:W3CDTF">2018-06-05T08:59:08Z</dcterms:modified>
</cp:coreProperties>
</file>